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835" firstSheet="3" activeTab="21"/>
  </bookViews>
  <sheets>
    <sheet name="目录" sheetId="24" r:id="rId1"/>
    <sheet name="表1" sheetId="27" r:id="rId2"/>
    <sheet name="表2" sheetId="2" r:id="rId3"/>
    <sheet name="表3" sheetId="36" r:id="rId4"/>
    <sheet name="表4" sheetId="4" r:id="rId5"/>
    <sheet name="表5" sheetId="5" r:id="rId6"/>
    <sheet name="表6" sheetId="6" r:id="rId7"/>
    <sheet name="表7" sheetId="7" r:id="rId8"/>
    <sheet name="表8" sheetId="8" r:id="rId9"/>
    <sheet name="表9" sheetId="9" r:id="rId10"/>
    <sheet name="表10" sheetId="37" r:id="rId11"/>
    <sheet name="表11" sheetId="11" r:id="rId12"/>
    <sheet name="表12" sheetId="12" r:id="rId13"/>
    <sheet name="表13" sheetId="13" r:id="rId14"/>
    <sheet name="表14" sheetId="33" r:id="rId15"/>
    <sheet name="表15" sheetId="15" r:id="rId16"/>
    <sheet name="表16" sheetId="16" r:id="rId17"/>
    <sheet name="表17" sheetId="17" r:id="rId18"/>
    <sheet name="表18" sheetId="18" r:id="rId19"/>
    <sheet name="表19" sheetId="19" r:id="rId20"/>
    <sheet name="表20" sheetId="20" r:id="rId21"/>
    <sheet name="表21" sheetId="22" r:id="rId22"/>
  </sheets>
  <externalReferences>
    <externalReference r:id="rId23"/>
  </externalReferences>
  <definedNames>
    <definedName name="_xlnm._FilterDatabase" localSheetId="2" hidden="1">表2!$A$1:$G$1329</definedName>
    <definedName name="_xlnm.Print_Titles" localSheetId="2">表2!$1:$3</definedName>
    <definedName name="_xlnm.Print_Titles" localSheetId="4">表4!$1:$4</definedName>
    <definedName name="_xlnm.Print_Titles" localSheetId="5">表5!$1:$3</definedName>
    <definedName name="_xlnm.Print_Titles" localSheetId="7">表7!$1:$3</definedName>
    <definedName name="_xlnm.Print_Titles" localSheetId="8">表8!$1:$3</definedName>
    <definedName name="_xlnm.Print_Titles" localSheetId="9">表9!$1:$3</definedName>
    <definedName name="_xlnm.Print_Titles" localSheetId="11">表11!$1:$3</definedName>
    <definedName name="_xlnm.Print_Titles" localSheetId="13">表13!$1:$3</definedName>
    <definedName name="_xlnm._FilterDatabase" localSheetId="9" hidden="1">表9!$A$1:$E$339</definedName>
    <definedName name="_xlnm.Print_Titles" localSheetId="19">表19!$1:$4</definedName>
    <definedName name="_xlnm.Criteria" localSheetId="2">表2!$B$5</definedName>
    <definedName name="_xlnm._FilterDatabase" localSheetId="3" hidden="1">表3!$A$1:$G$1329</definedName>
    <definedName name="_xlnm.Print_Titles" localSheetId="3">表3!$1:$3</definedName>
    <definedName name="_xlnm.Criteria" localSheetId="3">表3!$B$5</definedName>
    <definedName name="_xlnm.Print_Titles" localSheetId="10">表10!$1:$3</definedName>
    <definedName name="_xlnm._FilterDatabase" localSheetId="10" hidden="1">表10!$A$1:$E$339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<sst xmlns="http://schemas.openxmlformats.org/spreadsheetml/2006/main" count="4507" uniqueCount="2133">
  <si>
    <t>目录</t>
  </si>
  <si>
    <t>序号</t>
  </si>
  <si>
    <t>公开内容</t>
  </si>
  <si>
    <t>表1</t>
  </si>
  <si>
    <t>2024年度大武口区一般公共预算收入决算表</t>
  </si>
  <si>
    <t>表2</t>
  </si>
  <si>
    <t>2024年度大武口区一般公共预算支出决算表</t>
  </si>
  <si>
    <t>表3</t>
  </si>
  <si>
    <t>2024年度大武口区本级一般公共预算支出决算表</t>
  </si>
  <si>
    <t>表4</t>
  </si>
  <si>
    <t>2024年大武口区一般公共预算本级基本支出决算表</t>
  </si>
  <si>
    <t>表5</t>
  </si>
  <si>
    <t>2024年度大武口区一般公共预算税收返还和转移支付决算表</t>
  </si>
  <si>
    <t>表6</t>
  </si>
  <si>
    <t>2024年大武口区地方政府一般债务限额和余额情况决算表</t>
  </si>
  <si>
    <t>表7</t>
  </si>
  <si>
    <t>2024年度大武口区一般公共预算转移性收支决算表</t>
  </si>
  <si>
    <t>表8</t>
  </si>
  <si>
    <t>2024年度大武口区政府性基金预算收入决算表</t>
  </si>
  <si>
    <t>表9</t>
  </si>
  <si>
    <t>2024年度大武口区政府性基金预算支出决算表</t>
  </si>
  <si>
    <t>表10</t>
  </si>
  <si>
    <t>2024年度大武口区本级政府性基金预算支出决算表</t>
  </si>
  <si>
    <t>表11</t>
  </si>
  <si>
    <t>2024年度大武口区政府性基金预算转移支付决算表</t>
  </si>
  <si>
    <t>表12</t>
  </si>
  <si>
    <t>2024年大武口区地方政府专项债务限额和余额情况决算表</t>
  </si>
  <si>
    <t>表13</t>
  </si>
  <si>
    <t>2024年度大武口区国有资本经营预算收入决算表</t>
  </si>
  <si>
    <t>表14</t>
  </si>
  <si>
    <t>2024年度大武口区国有资本经营预算支出决算表</t>
  </si>
  <si>
    <t>表15</t>
  </si>
  <si>
    <t>2024年度大武口区本级国有资本经营预算支出决算表</t>
  </si>
  <si>
    <t>表16</t>
  </si>
  <si>
    <t>2024年度大武口区国有资本经营预算转移性收支决算表</t>
  </si>
  <si>
    <t>表17</t>
  </si>
  <si>
    <t>2024年度大武口区社会保险基金收入决算表</t>
  </si>
  <si>
    <t>表18</t>
  </si>
  <si>
    <t>2024年度大武口区社会保险基金支出决算表</t>
  </si>
  <si>
    <t>表19</t>
  </si>
  <si>
    <t>2024年地方政府债券使用安排情况表</t>
  </si>
  <si>
    <t>表20</t>
  </si>
  <si>
    <t>2024年地方政府债务及还本付息情况表</t>
  </si>
  <si>
    <t>表21</t>
  </si>
  <si>
    <t>2024年度大武口区重点项目资金绩效情况评价表</t>
  </si>
  <si>
    <r>
      <rPr>
        <sz val="18"/>
        <rFont val="方正小标宋简体"/>
        <charset val="134"/>
      </rPr>
      <t>2024年度大武口区一般公共预算收入决算表</t>
    </r>
    <r>
      <rPr>
        <sz val="18"/>
        <rFont val="Nimbus Roman No9 L"/>
        <charset val="134"/>
      </rPr>
      <t xml:space="preserve">	</t>
    </r>
  </si>
  <si>
    <t>单位:万元</t>
  </si>
  <si>
    <t>项 目</t>
  </si>
  <si>
    <t>年初预算数</t>
  </si>
  <si>
    <t>调整预算数</t>
  </si>
  <si>
    <t>决算数</t>
  </si>
  <si>
    <t>为调整预算数的%</t>
  </si>
  <si>
    <t>为上年决算数的%</t>
  </si>
  <si>
    <t>一般公共预算收入合计</t>
  </si>
  <si>
    <t xml:space="preserve">    税收收入小计</t>
  </si>
  <si>
    <t xml:space="preserve">      增值税</t>
  </si>
  <si>
    <t xml:space="preserve">      企业所得税</t>
  </si>
  <si>
    <t xml:space="preserve">      个人所得税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</si>
  <si>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</si>
  <si>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</si>
  <si>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</si>
  <si>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</si>
  <si>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</si>
  <si>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</si>
  <si>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</si>
  <si>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</si>
  <si>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其他税收收入</t>
  </si>
  <si>
    <t xml:space="preserve">    非税收入小计</t>
  </si>
  <si>
    <t xml:space="preserve">      专项收入</t>
  </si>
  <si>
    <t xml:space="preserve">        教育费附加收入</t>
  </si>
  <si>
    <t xml:space="preserve">        残疾人就业保障金收入</t>
  </si>
  <si>
    <t xml:space="preserve">    行政事业性收费收入</t>
  </si>
  <si>
    <t xml:space="preserve">    罚没收入</t>
  </si>
  <si>
    <t xml:space="preserve">    国有资源（资产）有偿使用收入</t>
  </si>
  <si>
    <t xml:space="preserve">    其他收入</t>
  </si>
  <si>
    <t>单位：万元</t>
  </si>
  <si>
    <t>科目编码</t>
  </si>
  <si>
    <t>科目名称</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</si>
  <si>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</si>
  <si>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</si>
  <si>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</si>
  <si>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</si>
  <si>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</si>
  <si>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</si>
  <si>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</si>
  <si>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</si>
  <si>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</si>
  <si>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</si>
  <si>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</si>
  <si>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</si>
  <si>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</si>
  <si>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</si>
  <si>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</si>
  <si>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</si>
  <si>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</si>
  <si>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其他政协事务支出</t>
  </si>
  <si>
    <t xml:space="preserve">  政府办公厅(室)及相关机构事务</t>
  </si>
  <si>
    <t xml:space="preserve">    专项服务</t>
  </si>
  <si>
    <t xml:space="preserve">    专项业务及机关事务管理</t>
  </si>
  <si>
    <t xml:space="preserve">    参政议政</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</si>
  <si>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</si>
  <si>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</si>
  <si>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</si>
  <si>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</si>
  <si>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</si>
  <si>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</si>
  <si>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</si>
  <si>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</si>
  <si>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</si>
  <si>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</si>
  <si>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</si>
  <si>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</si>
  <si>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</si>
  <si>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</si>
  <si>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</si>
  <si>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</si>
  <si>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</si>
  <si>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</si>
  <si>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</si>
  <si>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</si>
  <si>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</si>
  <si>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</si>
  <si>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</si>
  <si>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</si>
  <si>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</si>
  <si>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</si>
  <si>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</si>
  <si>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</si>
  <si>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</si>
  <si>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</si>
  <si>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</si>
  <si>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</si>
  <si>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</si>
  <si>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</si>
  <si>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</si>
  <si>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</si>
  <si>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</si>
  <si>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</si>
  <si>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</si>
  <si>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</si>
  <si>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</si>
  <si>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</si>
  <si>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</si>
  <si>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</si>
  <si>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</si>
  <si>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</si>
  <si>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</si>
  <si>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</si>
  <si>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</si>
  <si>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</si>
  <si>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</si>
  <si>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</si>
  <si>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</si>
  <si>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</si>
  <si>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</si>
  <si>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</si>
  <si>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</si>
  <si>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</si>
  <si>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</si>
  <si>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</si>
  <si>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</si>
  <si>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</si>
  <si>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</si>
  <si>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</si>
  <si>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</si>
  <si>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</si>
  <si>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</si>
  <si>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</si>
  <si>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</si>
  <si>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</si>
  <si>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</si>
  <si>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</si>
  <si>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</si>
  <si>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</si>
  <si>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</si>
  <si>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</si>
  <si>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</si>
  <si>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</si>
  <si>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</si>
  <si>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</si>
  <si>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</si>
  <si>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</si>
  <si>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</si>
  <si>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</si>
  <si>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</si>
  <si>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</si>
  <si>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</si>
  <si>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</si>
  <si>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</si>
  <si>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</si>
  <si>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</si>
  <si>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</si>
  <si>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</si>
  <si>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</si>
  <si>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</si>
  <si>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</si>
  <si>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</si>
  <si>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</si>
  <si>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</si>
  <si>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</si>
  <si>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</si>
  <si>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</si>
  <si>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</si>
  <si>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</si>
  <si>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</si>
  <si>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</si>
  <si>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</si>
  <si>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</si>
  <si>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</si>
  <si>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</si>
  <si>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</si>
  <si>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</si>
  <si>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</si>
  <si>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</si>
  <si>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</si>
  <si>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</si>
  <si>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</si>
  <si>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</si>
  <si>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</si>
  <si>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</si>
  <si>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</si>
  <si>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</si>
  <si>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</si>
  <si>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</si>
  <si>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</si>
  <si>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</si>
  <si>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</si>
  <si>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</si>
  <si>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</si>
  <si>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</si>
  <si>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</si>
  <si>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</si>
  <si>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</si>
  <si>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</si>
  <si>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</si>
  <si>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</si>
  <si>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</si>
  <si>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</si>
  <si>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</si>
  <si>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</si>
  <si>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</si>
  <si>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</si>
  <si>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</si>
  <si>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</si>
  <si>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</si>
  <si>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</si>
  <si>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</si>
  <si>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</si>
  <si>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</si>
  <si>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</si>
  <si>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</si>
  <si>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</si>
  <si>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</si>
  <si>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</si>
  <si>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</si>
  <si>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</si>
  <si>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</si>
  <si>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</si>
  <si>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</si>
  <si>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</si>
  <si>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</si>
  <si>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</si>
  <si>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</si>
  <si>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</si>
  <si>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</si>
  <si>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</si>
  <si>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</si>
  <si>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</si>
  <si>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</si>
  <si>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</si>
  <si>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</si>
  <si>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</si>
  <si>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</si>
  <si>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</si>
  <si>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</si>
  <si>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</si>
  <si>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</si>
  <si>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</si>
  <si>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</si>
  <si>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</si>
  <si>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</si>
  <si>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</si>
  <si>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</si>
  <si>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</si>
  <si>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</si>
  <si>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</si>
  <si>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</si>
  <si>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</si>
  <si>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</si>
  <si>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</si>
  <si>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</si>
  <si>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</si>
  <si>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</si>
  <si>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</si>
  <si>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</si>
  <si>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</si>
  <si>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</si>
  <si>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</si>
  <si>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</si>
  <si>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</si>
  <si>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</si>
  <si>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</si>
  <si>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</si>
  <si>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</si>
  <si>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</si>
  <si>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</si>
  <si>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</si>
  <si>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</si>
  <si>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</si>
  <si>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</si>
  <si>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</si>
  <si>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</si>
  <si>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</si>
  <si>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</si>
  <si>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</si>
  <si>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</si>
  <si>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</si>
  <si>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</si>
  <si>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</si>
  <si>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</si>
  <si>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</si>
  <si>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</si>
  <si>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</si>
  <si>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</si>
  <si>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</si>
  <si>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</si>
  <si>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</si>
  <si>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</si>
  <si>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</si>
  <si>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</si>
  <si>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</si>
  <si>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</si>
  <si>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</si>
  <si>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</si>
  <si>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</si>
  <si>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</si>
  <si>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</si>
  <si>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</si>
  <si>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</si>
  <si>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</si>
  <si>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</si>
  <si>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</si>
  <si>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</si>
  <si>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</si>
  <si>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</si>
  <si>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</si>
  <si>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</si>
  <si>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</si>
  <si>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</si>
  <si>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</si>
  <si>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</si>
  <si>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</si>
  <si>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</si>
  <si>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</si>
  <si>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</si>
  <si>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</si>
  <si>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</si>
  <si>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</si>
  <si>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</si>
  <si>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</si>
  <si>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</si>
  <si>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</si>
  <si>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</si>
  <si>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</si>
  <si>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</si>
  <si>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</si>
  <si>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</si>
  <si>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</si>
  <si>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</si>
  <si>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</si>
  <si>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</si>
  <si>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</si>
  <si>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</si>
  <si>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</si>
  <si>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</si>
  <si>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</si>
  <si>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</si>
  <si>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</si>
  <si>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</si>
  <si>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</si>
  <si>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</si>
  <si>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</si>
  <si>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</si>
  <si>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</si>
  <si>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</si>
  <si>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</si>
  <si>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</si>
  <si>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</si>
  <si>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</si>
  <si>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</si>
  <si>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</si>
  <si>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</si>
  <si>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</si>
  <si>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</si>
  <si>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</si>
  <si>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</si>
  <si>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</si>
  <si>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</si>
  <si>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</si>
  <si>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</si>
  <si>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</si>
  <si>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</si>
  <si>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</si>
  <si>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</si>
  <si>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</si>
  <si>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</si>
  <si>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</si>
  <si>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</si>
  <si>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</si>
  <si>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</si>
  <si>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</si>
  <si>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</si>
  <si>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</si>
  <si>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</si>
  <si>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</si>
  <si>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</si>
  <si>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</si>
  <si>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</si>
  <si>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</si>
  <si>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</si>
  <si>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</si>
  <si>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</si>
  <si>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</si>
  <si>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</si>
  <si>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</si>
  <si>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</si>
  <si>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</si>
  <si>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</si>
  <si>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</si>
  <si>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</si>
  <si>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</si>
  <si>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</si>
  <si>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</si>
  <si>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</si>
  <si>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</si>
  <si>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</si>
  <si>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</si>
  <si>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</si>
  <si>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</si>
  <si>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</si>
  <si>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</si>
  <si>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</si>
  <si>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</si>
  <si>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</si>
  <si>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</si>
  <si>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</si>
  <si>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</si>
  <si>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</si>
  <si>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</si>
  <si>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</si>
  <si>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</si>
  <si>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</si>
  <si>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</si>
  <si>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</si>
  <si>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</si>
  <si>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</si>
  <si>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</si>
  <si>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</si>
  <si>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</si>
  <si>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</si>
  <si>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</si>
  <si>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</si>
  <si>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</si>
  <si>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</si>
  <si>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</si>
  <si>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</si>
  <si>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</si>
  <si>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</si>
  <si>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</si>
  <si>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</si>
  <si>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</si>
  <si>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</si>
  <si>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</si>
  <si>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</si>
  <si>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</si>
  <si>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</si>
  <si>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</si>
  <si>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</si>
  <si>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</si>
  <si>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</si>
  <si>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</si>
  <si>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</si>
  <si>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</si>
  <si>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</si>
  <si>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</si>
  <si>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</si>
  <si>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</si>
  <si>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</si>
  <si>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</si>
  <si>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</si>
  <si>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</si>
  <si>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</si>
  <si>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</si>
  <si>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</si>
  <si>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</si>
  <si>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</si>
  <si>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</si>
  <si>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</si>
  <si>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</si>
  <si>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</si>
  <si>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</si>
  <si>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</si>
  <si>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</si>
  <si>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</si>
  <si>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</si>
  <si>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</si>
  <si>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</si>
  <si>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</si>
  <si>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</si>
  <si>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</si>
  <si>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</si>
  <si>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</si>
  <si>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</si>
  <si>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</si>
  <si>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</si>
  <si>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</si>
  <si>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</si>
  <si>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</si>
  <si>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</si>
  <si>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</si>
  <si>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</si>
  <si>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</si>
  <si>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</si>
  <si>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</si>
  <si>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</si>
  <si>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</si>
  <si>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</si>
  <si>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</si>
  <si>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</si>
  <si>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</si>
  <si>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</si>
  <si>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</si>
  <si>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</si>
  <si>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</si>
  <si>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</si>
  <si>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</si>
  <si>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</si>
  <si>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</si>
  <si>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</si>
  <si>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</si>
  <si>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</si>
  <si>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</si>
  <si>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</si>
  <si>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</si>
  <si>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</si>
  <si>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</si>
  <si>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</si>
  <si>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</si>
  <si>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</si>
  <si>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</si>
  <si>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</si>
  <si>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</si>
  <si>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</si>
  <si>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</si>
  <si>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</si>
  <si>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</si>
  <si>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</si>
  <si>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</si>
  <si>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</si>
  <si>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</si>
  <si>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</si>
  <si>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</si>
  <si>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</si>
  <si>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</si>
  <si>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</si>
  <si>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</si>
  <si>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</si>
  <si>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</si>
  <si>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</si>
  <si>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</si>
  <si>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</si>
  <si>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</si>
  <si>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</si>
  <si>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</si>
  <si>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</si>
  <si>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</si>
  <si>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</si>
  <si>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</si>
  <si>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</si>
  <si>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</si>
  <si>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</si>
  <si>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</si>
  <si>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</si>
  <si>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</si>
  <si>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</si>
  <si>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</si>
  <si>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</si>
  <si>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</si>
  <si>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</si>
  <si>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</si>
  <si>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</si>
  <si>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</si>
  <si>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</si>
  <si>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</si>
  <si>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</si>
  <si>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</si>
  <si>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</si>
  <si>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</si>
  <si>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</si>
  <si>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</si>
  <si>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</si>
  <si>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</si>
  <si>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</si>
  <si>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</si>
  <si>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</si>
  <si>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</si>
  <si>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</si>
  <si>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</si>
  <si>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</si>
  <si>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</si>
  <si>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</si>
  <si>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</si>
  <si>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</si>
  <si>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</si>
  <si>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</si>
  <si>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</si>
  <si>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</si>
  <si>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</si>
  <si>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</si>
  <si>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</si>
  <si>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</si>
  <si>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</si>
  <si>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</si>
  <si>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</si>
  <si>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</si>
  <si>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</si>
  <si>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</si>
  <si>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</si>
  <si>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</si>
  <si>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</si>
  <si>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</si>
  <si>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</si>
  <si>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</si>
  <si>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</si>
  <si>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</si>
  <si>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</si>
  <si>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</si>
  <si>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</si>
  <si>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</si>
  <si>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</si>
  <si>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</si>
  <si>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</si>
  <si>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</si>
  <si>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</si>
  <si>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</si>
  <si>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</si>
  <si>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</si>
  <si>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</si>
  <si>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</si>
  <si>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</si>
  <si>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</si>
  <si>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</si>
  <si>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</si>
  <si>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</si>
  <si>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</si>
  <si>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</si>
  <si>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</si>
  <si>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</si>
  <si>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</si>
  <si>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</si>
  <si>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</si>
  <si>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</si>
  <si>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</si>
  <si>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</si>
  <si>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</si>
  <si>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</si>
  <si>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</si>
  <si>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</si>
  <si>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</si>
  <si>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</si>
  <si>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</si>
  <si>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</si>
  <si>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</si>
  <si>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</si>
  <si>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</si>
  <si>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</si>
  <si>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</si>
  <si>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</si>
  <si>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</si>
  <si>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</si>
  <si>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</si>
  <si>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</si>
  <si>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</si>
  <si>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</si>
  <si>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</si>
  <si>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</si>
  <si>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</si>
  <si>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</si>
  <si>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</si>
  <si>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</si>
  <si>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</si>
  <si>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</si>
  <si>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</si>
  <si>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</si>
  <si>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</si>
  <si>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</si>
  <si>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</si>
  <si>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</si>
  <si>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</si>
  <si>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</si>
  <si>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</si>
  <si>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</si>
  <si>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</si>
  <si>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</si>
  <si>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</si>
  <si>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</si>
  <si>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</si>
  <si>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</si>
  <si>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</si>
  <si>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</si>
  <si>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</si>
  <si>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</si>
  <si>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</si>
  <si>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</si>
  <si>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</si>
  <si>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</si>
  <si>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</si>
  <si>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</si>
  <si>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</si>
  <si>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</si>
  <si>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</si>
  <si>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</si>
  <si>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</si>
  <si>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</si>
  <si>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</si>
  <si>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</si>
  <si>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</si>
  <si>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</si>
  <si>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</si>
  <si>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</si>
  <si>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</si>
  <si>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</si>
  <si>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</si>
  <si>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</si>
  <si>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</si>
  <si>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</si>
  <si>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</si>
  <si>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</si>
  <si>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</si>
  <si>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</si>
  <si>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</si>
  <si>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</si>
  <si>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</si>
  <si>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</si>
  <si>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</si>
  <si>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</si>
  <si>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</si>
  <si>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</si>
  <si>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</si>
  <si>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</si>
  <si>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</si>
  <si>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</si>
  <si>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</si>
  <si>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</si>
  <si>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</si>
  <si>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</si>
  <si>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</si>
  <si>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</si>
  <si>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</si>
  <si>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</si>
  <si>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</si>
  <si>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</si>
  <si>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</si>
  <si>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</si>
  <si>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</si>
  <si>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</si>
  <si>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</si>
  <si>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</si>
  <si>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</si>
  <si>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</si>
  <si>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</si>
  <si>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</si>
  <si>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</si>
  <si>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</si>
  <si>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</si>
  <si>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</si>
  <si>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巩固拓展脱贫攻坚成果衔接乡村振兴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</si>
  <si>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</si>
  <si>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</si>
  <si>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</si>
  <si>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</si>
  <si>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</si>
  <si>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其他巩固拓展脱贫攻坚成果衔接乡村振兴支出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</si>
  <si>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</si>
  <si>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</si>
  <si>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</si>
  <si>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</si>
  <si>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</si>
  <si>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</si>
  <si>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</si>
  <si>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</si>
  <si>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</si>
  <si>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</si>
  <si>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</si>
  <si>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</si>
  <si>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</si>
  <si>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</si>
  <si>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</si>
  <si>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</si>
  <si>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</si>
  <si>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</si>
  <si>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</si>
  <si>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</si>
  <si>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</si>
  <si>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</si>
  <si>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</si>
  <si>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</si>
  <si>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</si>
  <si>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</si>
  <si>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</si>
  <si>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</si>
  <si>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</si>
  <si>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</si>
  <si>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</si>
  <si>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</si>
  <si>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</si>
  <si>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</si>
  <si>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</si>
  <si>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</si>
  <si>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</si>
  <si>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</si>
  <si>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</si>
  <si>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</si>
  <si>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</si>
  <si>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</si>
  <si>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</si>
  <si>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</si>
  <si>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</si>
  <si>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</si>
  <si>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</si>
  <si>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</si>
  <si>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</si>
  <si>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</si>
  <si>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</si>
  <si>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</si>
  <si>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</si>
  <si>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</si>
  <si>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</si>
  <si>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</si>
  <si>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</si>
  <si>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</si>
  <si>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</si>
  <si>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</si>
  <si>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</si>
  <si>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</si>
  <si>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</si>
  <si>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</si>
  <si>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</si>
  <si>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</si>
  <si>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</si>
  <si>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</si>
  <si>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</si>
  <si>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</si>
  <si>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</si>
  <si>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</si>
  <si>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</si>
  <si>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</si>
  <si>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</si>
  <si>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</si>
  <si>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</si>
  <si>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</si>
  <si>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</si>
  <si>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</si>
  <si>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</si>
  <si>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</si>
  <si>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</si>
  <si>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</si>
  <si>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</si>
  <si>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</si>
  <si>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</si>
  <si>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</si>
  <si>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</si>
  <si>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</si>
  <si>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</si>
  <si>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</si>
  <si>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</si>
  <si>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</si>
  <si>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</si>
  <si>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</si>
  <si>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</si>
  <si>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</si>
  <si>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</si>
  <si>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</si>
  <si>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</si>
  <si>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</si>
  <si>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</si>
  <si>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</si>
  <si>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</si>
  <si>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</si>
  <si>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</si>
  <si>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</si>
  <si>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</si>
  <si>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</si>
  <si>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</si>
  <si>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</si>
  <si>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</si>
  <si>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</si>
  <si>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</si>
  <si>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</si>
  <si>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</si>
  <si>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</si>
  <si>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</si>
  <si>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</si>
  <si>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</si>
  <si>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</si>
  <si>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</si>
  <si>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</si>
  <si>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</si>
  <si>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</si>
  <si>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</si>
  <si>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</si>
  <si>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</si>
  <si>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</si>
  <si>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</si>
  <si>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</si>
  <si>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</si>
  <si>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</si>
  <si>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</si>
  <si>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</si>
  <si>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</si>
  <si>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</si>
  <si>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</si>
  <si>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</si>
  <si>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</si>
  <si>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</si>
  <si>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</si>
  <si>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</si>
  <si>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</si>
  <si>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</si>
  <si>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</si>
  <si>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</si>
  <si>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</si>
  <si>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</si>
  <si>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</si>
  <si>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</si>
  <si>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</si>
  <si>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</si>
  <si>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</si>
  <si>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</si>
  <si>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</si>
  <si>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</si>
  <si>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</si>
  <si>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</si>
  <si>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</si>
  <si>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</si>
  <si>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</si>
  <si>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</si>
  <si>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</si>
  <si>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</si>
  <si>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</si>
  <si>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</si>
  <si>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</si>
  <si>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</si>
  <si>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</si>
  <si>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</si>
  <si>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</si>
  <si>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</si>
  <si>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</si>
  <si>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</si>
  <si>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</si>
  <si>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</si>
  <si>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</si>
  <si>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</si>
  <si>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</si>
  <si>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</si>
  <si>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</si>
  <si>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</si>
  <si>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</si>
  <si>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</si>
  <si>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</si>
  <si>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</si>
  <si>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</si>
  <si>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</si>
  <si>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</si>
  <si>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</si>
  <si>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</si>
  <si>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</si>
  <si>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</si>
  <si>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</si>
  <si>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</si>
  <si>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</si>
  <si>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</si>
  <si>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</si>
  <si>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</si>
  <si>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</si>
  <si>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</si>
  <si>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</si>
  <si>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</si>
  <si>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</si>
  <si>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</si>
  <si>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</si>
  <si>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</si>
  <si>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</si>
  <si>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</si>
  <si>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</si>
  <si>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</si>
  <si>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</si>
  <si>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</si>
  <si>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</si>
  <si>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</si>
  <si>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</si>
  <si>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</si>
  <si>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</si>
  <si>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</si>
  <si>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</si>
  <si>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</si>
  <si>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</si>
  <si>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</si>
  <si>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</si>
  <si>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</si>
  <si>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</si>
  <si>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</si>
  <si>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</si>
  <si>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</si>
  <si>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</si>
  <si>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</si>
  <si>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</si>
  <si>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</si>
  <si>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</si>
  <si>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</si>
  <si>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</si>
  <si>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</si>
  <si>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</si>
  <si>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</si>
  <si>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</si>
  <si>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</si>
  <si>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</si>
  <si>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</si>
  <si>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</si>
  <si>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</si>
  <si>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</si>
  <si>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</si>
  <si>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</si>
  <si>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</si>
  <si>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</si>
  <si>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</si>
  <si>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</si>
  <si>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</si>
  <si>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</si>
  <si>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</si>
  <si>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</si>
  <si>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</si>
  <si>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</si>
  <si>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</si>
  <si>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</si>
  <si>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</si>
  <si>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</si>
  <si>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</si>
  <si>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</si>
  <si>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</si>
  <si>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</si>
  <si>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</si>
  <si>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</si>
  <si>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</si>
  <si>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</si>
  <si>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</si>
  <si>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</si>
  <si>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</si>
  <si>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</si>
  <si>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</si>
  <si>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</si>
  <si>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</si>
  <si>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</si>
  <si>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</si>
  <si>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</si>
  <si>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</si>
  <si>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</si>
  <si>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</si>
  <si>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</si>
  <si>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预备费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</si>
  <si>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</si>
  <si>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</si>
  <si>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</si>
  <si>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</si>
  <si>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</si>
  <si>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</si>
  <si>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</si>
  <si>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</si>
  <si>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</si>
  <si>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</si>
  <si>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</si>
  <si>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</si>
  <si>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</si>
  <si>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</si>
  <si>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</si>
  <si>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</si>
  <si>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</si>
  <si>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</si>
  <si>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</si>
  <si>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</si>
  <si>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</si>
  <si>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</si>
  <si>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</si>
  <si>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预算数</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</si>
  <si>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</si>
  <si>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</si>
  <si>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</si>
  <si>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</si>
  <si>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</si>
  <si>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</si>
  <si>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</si>
  <si>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</si>
  <si>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</si>
  <si>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</si>
  <si>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</si>
  <si>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</si>
  <si>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</si>
  <si>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</si>
  <si>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</si>
  <si>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</si>
  <si>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</si>
  <si>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</si>
  <si>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</si>
  <si>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</si>
  <si>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</si>
  <si>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</si>
  <si>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</si>
  <si>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</si>
  <si>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</si>
  <si>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</si>
  <si>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</si>
  <si>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</si>
  <si>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</si>
  <si>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</si>
  <si>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</si>
  <si>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</si>
  <si>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</si>
  <si>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</si>
  <si>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</si>
  <si>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</si>
  <si>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</si>
  <si>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</si>
  <si>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</si>
  <si>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</si>
  <si>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</si>
  <si>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</si>
  <si>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</si>
  <si>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</si>
  <si>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</si>
  <si>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</si>
  <si>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</si>
  <si>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</si>
  <si>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</si>
  <si>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</si>
  <si>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</si>
  <si>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</si>
  <si>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</si>
  <si>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</si>
  <si>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</si>
  <si>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</si>
  <si>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</si>
  <si>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</si>
  <si>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</si>
  <si>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</si>
  <si>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</si>
  <si>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项目</t>
  </si>
  <si>
    <t>决 算 数</t>
  </si>
  <si>
    <t>返还性支出</t>
  </si>
  <si>
    <t>所得税基数返还支出</t>
  </si>
  <si>
    <t>成品油税费改革税收返还支出</t>
  </si>
  <si>
    <t>增值税税收返还支出</t>
  </si>
  <si>
    <t>消费税税收返还支出</t>
  </si>
  <si>
    <t>增值税“五五分享”税收返还支出</t>
  </si>
  <si>
    <t>其他返还性支出</t>
  </si>
  <si>
    <t>一般性转移支付支出</t>
  </si>
  <si>
    <t>体制补助支出</t>
  </si>
  <si>
    <t>均衡性转移支付支出</t>
  </si>
  <si>
    <t>县级基本财力保障机制奖补资金支出</t>
  </si>
  <si>
    <t>结算补助支出</t>
  </si>
  <si>
    <t>资源枯竭型城市转移支付补助支出</t>
  </si>
  <si>
    <t>企业事业单位划转补助支出</t>
  </si>
  <si>
    <t>产粮(油)大县奖励资金支出</t>
  </si>
  <si>
    <t>重点生态功能区转移支付支出</t>
  </si>
  <si>
    <t>固定数额补助支出</t>
  </si>
  <si>
    <t>革命老区转移支付支出</t>
  </si>
  <si>
    <t>民族地区转移支付支出</t>
  </si>
  <si>
    <t>边境地区转移支付支出</t>
  </si>
  <si>
    <t>欠发达地区转移支付支出</t>
  </si>
  <si>
    <t>一般公共服务共同财政事权转移支付支出</t>
  </si>
  <si>
    <t>外交共同财政事权转移支付支出</t>
  </si>
  <si>
    <t>国防共同财政事权转移支付支出</t>
  </si>
  <si>
    <t>公共安全共同财政事权转移支付支出</t>
  </si>
  <si>
    <t>教育共同财政事权转移支付支出</t>
  </si>
  <si>
    <t>科学技术共同财政事权转移支付支出</t>
  </si>
  <si>
    <t>文化旅游体育与传媒共同财政事权转移支付支出</t>
  </si>
  <si>
    <t>社会保障和就业共同财政事权转移支付支出</t>
  </si>
  <si>
    <t>医疗卫生共同财政事权转移支付支出</t>
  </si>
  <si>
    <t>节能环保共同财政事权转移支付支出</t>
  </si>
  <si>
    <t>城乡社区共同财政事权转移支付支出</t>
  </si>
  <si>
    <t>农林水共同财政事权转移支付支出</t>
  </si>
  <si>
    <t>交通运输共同财政事权转移支付支出</t>
  </si>
  <si>
    <t>资源勘探工业信息等共同财政事权转移支付支出</t>
  </si>
  <si>
    <t>商业服务业等共同财政事权转移支付支出</t>
  </si>
  <si>
    <t>金融共同财政事权转移支付支出</t>
  </si>
  <si>
    <t>自然资源海洋气象等共同财政事权转移支付支出</t>
  </si>
  <si>
    <t>住房保障共同财政事权转移支付支出</t>
  </si>
  <si>
    <t>粮油物资储备共同财政事权转移支付支出</t>
  </si>
  <si>
    <t>灾害防治及应急管理共同财政事权转移支付支出</t>
  </si>
  <si>
    <t>其他共同财政事权转移支付支出</t>
  </si>
  <si>
    <t>增值税留抵退税转移支付支出</t>
  </si>
  <si>
    <t>其他退税减税降费转移支付支出</t>
  </si>
  <si>
    <t>补充县区财力转移支付支出</t>
  </si>
  <si>
    <t>其他一般性转移支付支出</t>
  </si>
  <si>
    <t>专项转移支付支出</t>
  </si>
  <si>
    <t>一般公共服务</t>
  </si>
  <si>
    <t>外交</t>
  </si>
  <si>
    <t>国防</t>
  </si>
  <si>
    <t>公共安全</t>
  </si>
  <si>
    <t>教育</t>
  </si>
  <si>
    <t>科学技术</t>
  </si>
  <si>
    <t>文化旅游体育与传媒</t>
  </si>
  <si>
    <t>社会保障和就业</t>
  </si>
  <si>
    <t>卫生健康</t>
  </si>
  <si>
    <t>节能环保</t>
  </si>
  <si>
    <t>城乡社区</t>
  </si>
  <si>
    <t>农林水</t>
  </si>
  <si>
    <t>交通运输</t>
  </si>
  <si>
    <t>资源勘探工业信息等</t>
  </si>
  <si>
    <t>商业服务业等</t>
  </si>
  <si>
    <t>金融</t>
  </si>
  <si>
    <t>自然资源海洋气象等</t>
  </si>
  <si>
    <t>住房保障</t>
  </si>
  <si>
    <t>粮油物资储备</t>
  </si>
  <si>
    <t>灾害防治及应急管理</t>
  </si>
  <si>
    <t>DEBT_T_XXGK_XEYE</t>
  </si>
  <si>
    <t xml:space="preserve"> AND T.AD_CODE_GK=640202 AND T.SET_YEAR_GK=2020</t>
  </si>
  <si>
    <t>AD_CODE_GK#640202</t>
  </si>
  <si>
    <t>SET_YEAR_GK#2020</t>
  </si>
  <si>
    <t>AD_CODE#</t>
  </si>
  <si>
    <t>AD_NAME#</t>
  </si>
  <si>
    <t>YBXE_Y1#</t>
  </si>
  <si>
    <t>YBYE_Y1#</t>
  </si>
  <si>
    <t>单位：亿元</t>
  </si>
  <si>
    <t>地   区</t>
  </si>
  <si>
    <t>2024年一般债务限额</t>
  </si>
  <si>
    <t>2024年一般债务余额（决算数）</t>
  </si>
  <si>
    <t>VALID#</t>
  </si>
  <si>
    <t>640202</t>
  </si>
  <si>
    <t xml:space="preserve">    大武口区</t>
  </si>
  <si>
    <t>注：1.本表反映上一年度本地区、本级及分地区地方政府债务限额及余额决算数。</t>
  </si>
  <si>
    <t>2.本表由县级以上地方各级财政部门在同级人民代表大会常务委员会批准决算后二十日内公开。</t>
  </si>
  <si>
    <t>一般公共预算收入</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</si>
  <si>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</si>
  <si>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</si>
  <si>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</si>
  <si>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</si>
  <si>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</si>
  <si>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</si>
  <si>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</si>
  <si>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</si>
  <si>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</si>
  <si>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</si>
  <si>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</si>
  <si>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</si>
  <si>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</si>
  <si>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</si>
  <si>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</si>
  <si>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</si>
  <si>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</si>
  <si>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</si>
  <si>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</si>
  <si>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</si>
  <si>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</si>
  <si>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</si>
  <si>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</si>
  <si>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</si>
  <si>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</si>
  <si>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</si>
  <si>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</si>
  <si>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</si>
  <si>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</si>
  <si>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</si>
  <si>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</si>
  <si>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</si>
  <si>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</si>
  <si>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</si>
  <si>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</si>
  <si>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</si>
  <si>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</si>
  <si>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</si>
  <si>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</si>
  <si>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</si>
  <si>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</si>
  <si>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</si>
  <si>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巩固拓展脱贫攻坚成果衔接乡村振兴转移支付收入</t>
  </si>
  <si>
    <t xml:space="preserve">    巩固拓展脱贫攻坚成果衔接乡村振兴转移支付支出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</si>
  <si>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</si>
  <si>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</si>
  <si>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</si>
  <si>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</si>
  <si>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</si>
  <si>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</si>
  <si>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</si>
  <si>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</si>
  <si>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</si>
  <si>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</si>
  <si>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</si>
  <si>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</si>
  <si>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</si>
  <si>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</si>
  <si>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</si>
  <si>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</si>
  <si>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</si>
  <si>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</si>
  <si>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</si>
  <si>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</si>
  <si>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</si>
  <si>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</si>
  <si>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</si>
  <si>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</si>
  <si>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</si>
  <si>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</si>
  <si>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</si>
  <si>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</si>
  <si>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</si>
  <si>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</si>
  <si>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</si>
  <si>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</si>
  <si>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</si>
  <si>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</si>
  <si>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</si>
  <si>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</si>
  <si>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</si>
  <si>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</si>
  <si>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</si>
  <si>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</si>
  <si>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</si>
  <si>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</si>
  <si>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</si>
  <si>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</si>
  <si>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</si>
  <si>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</si>
  <si>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</si>
  <si>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</si>
  <si>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</si>
  <si>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</si>
  <si>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</si>
  <si>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</si>
  <si>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</si>
  <si>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</si>
  <si>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</si>
  <si>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</si>
  <si>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</si>
  <si>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</si>
  <si>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</si>
  <si>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</si>
  <si>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</si>
  <si>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</si>
  <si>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</si>
  <si>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</si>
  <si>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</si>
  <si>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</si>
  <si>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</si>
  <si>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</si>
  <si>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</si>
  <si>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</si>
  <si>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</si>
  <si>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</si>
  <si>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</si>
  <si>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</si>
  <si>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</si>
  <si>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</si>
  <si>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</si>
  <si>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调出用于补充超长期特别国债偿债备付金的资金</t>
  </si>
  <si>
    <t xml:space="preserve">  从国有资本经营预算调入</t>
  </si>
  <si>
    <t xml:space="preserve">  调出用于偿还超长期特别国债本金的资金</t>
  </si>
  <si>
    <t xml:space="preserve">  从其他资金调入</t>
  </si>
  <si>
    <t xml:space="preserve">  其他调出资金</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</si>
  <si>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</si>
  <si>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</si>
  <si>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</si>
  <si>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</si>
  <si>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</si>
  <si>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</si>
  <si>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</si>
  <si>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</si>
  <si>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</si>
  <si>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</si>
  <si>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</si>
  <si>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</si>
  <si>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</si>
  <si>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</si>
  <si>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</si>
  <si>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</si>
  <si>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</si>
  <si>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</si>
  <si>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</si>
  <si>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</si>
  <si>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</si>
  <si>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</si>
  <si>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</si>
  <si>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</si>
  <si>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</si>
  <si>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</si>
  <si>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</si>
  <si>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</si>
  <si>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</si>
  <si>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</si>
  <si>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</si>
  <si>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</si>
  <si>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</si>
  <si>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</si>
  <si>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</si>
  <si>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</si>
  <si>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</si>
  <si>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</si>
  <si>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</si>
  <si>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</si>
  <si>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</si>
  <si>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</si>
  <si>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</si>
  <si>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</si>
  <si>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</si>
  <si>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</si>
  <si>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</si>
  <si>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</si>
  <si>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</si>
  <si>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</si>
  <si>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</si>
  <si>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</si>
  <si>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</si>
  <si>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</si>
  <si>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</si>
  <si>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</si>
  <si>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</si>
  <si>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</si>
  <si>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</si>
  <si>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</si>
  <si>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</si>
  <si>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</si>
  <si>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</si>
  <si>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</si>
  <si>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</si>
  <si>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</si>
  <si>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</si>
  <si>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</si>
  <si>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</si>
  <si>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</si>
  <si>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</si>
  <si>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</si>
  <si>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</si>
  <si>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</si>
  <si>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</si>
  <si>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</si>
  <si>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</si>
  <si>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</si>
  <si>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</si>
  <si>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</si>
  <si>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</si>
  <si>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</si>
  <si>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</si>
  <si>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</si>
  <si>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</si>
  <si>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</si>
  <si>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</si>
  <si>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</si>
  <si>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</si>
  <si>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</si>
  <si>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</si>
  <si>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</si>
  <si>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</si>
  <si>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</si>
  <si>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</si>
  <si>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</si>
  <si>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</si>
  <si>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</si>
  <si>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</si>
  <si>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</si>
  <si>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</si>
  <si>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</si>
  <si>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</si>
  <si>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</si>
  <si>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</si>
  <si>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</si>
  <si>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</si>
  <si>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</si>
  <si>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</si>
  <si>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</si>
  <si>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</si>
  <si>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</si>
  <si>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</si>
  <si>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</si>
  <si>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</si>
  <si>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</si>
  <si>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</si>
  <si>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</si>
  <si>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</si>
  <si>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</si>
  <si>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</si>
  <si>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</si>
  <si>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</si>
  <si>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</si>
  <si>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</si>
  <si>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</si>
  <si>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</si>
  <si>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</si>
  <si>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</si>
  <si>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</si>
  <si>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</si>
  <si>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</si>
  <si>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</si>
  <si>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</si>
  <si>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</si>
  <si>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</si>
  <si>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</si>
  <si>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</si>
  <si>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</si>
  <si>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</si>
  <si>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</si>
  <si>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</si>
  <si>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</si>
  <si>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</si>
  <si>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</si>
  <si>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</si>
  <si>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</si>
  <si>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</si>
  <si>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</si>
  <si>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</si>
  <si>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</si>
  <si>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</si>
  <si>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</si>
  <si>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</si>
  <si>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</si>
  <si>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</si>
  <si>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</si>
  <si>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</si>
  <si>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</si>
  <si>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</si>
  <si>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</si>
  <si>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</si>
  <si>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</si>
  <si>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</si>
  <si>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</si>
  <si>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</si>
  <si>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</si>
  <si>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</si>
  <si>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</si>
  <si>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</si>
  <si>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</si>
  <si>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</si>
  <si>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</si>
  <si>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</si>
  <si>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</si>
  <si>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</si>
  <si>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</si>
  <si>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</si>
  <si>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</si>
  <si>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</si>
  <si>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</si>
  <si>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</si>
  <si>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</si>
  <si>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</si>
  <si>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</si>
  <si>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</si>
  <si>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</si>
  <si>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</si>
  <si>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</si>
  <si>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</si>
  <si>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</si>
  <si>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</si>
  <si>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</si>
  <si>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</si>
  <si>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</si>
  <si>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</si>
  <si>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</si>
  <si>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</si>
  <si>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</si>
  <si>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</si>
  <si>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</si>
  <si>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</si>
  <si>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</si>
  <si>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</si>
  <si>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</si>
  <si>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</si>
  <si>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</si>
  <si>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</si>
  <si>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</si>
  <si>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</si>
  <si>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</si>
  <si>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</si>
  <si>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</si>
  <si>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</si>
  <si>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</si>
  <si>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</si>
  <si>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</si>
  <si>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</si>
  <si>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</si>
  <si>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</si>
  <si>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</si>
  <si>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</si>
  <si>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</si>
  <si>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</si>
  <si>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</si>
  <si>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</si>
  <si>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</si>
  <si>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</si>
  <si>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</si>
  <si>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</si>
  <si>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</si>
  <si>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</si>
  <si>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</si>
  <si>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</si>
  <si>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</si>
  <si>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</si>
  <si>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</si>
  <si>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</si>
  <si>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</si>
  <si>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</si>
  <si>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</si>
  <si>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</si>
  <si>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</si>
  <si>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</si>
  <si>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</si>
  <si>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</si>
  <si>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</si>
  <si>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</si>
  <si>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</si>
  <si>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</si>
  <si>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</si>
  <si>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</si>
  <si>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100,00%</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</si>
  <si>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</si>
  <si>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</si>
  <si>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</si>
  <si>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</si>
  <si>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</si>
  <si>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</si>
  <si>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</si>
  <si>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</si>
  <si>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</si>
  <si>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</si>
  <si>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</si>
  <si>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</si>
  <si>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</si>
  <si>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</si>
  <si>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</si>
  <si>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</si>
  <si>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</si>
  <si>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</si>
  <si>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</si>
  <si>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</si>
  <si>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</si>
  <si>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</si>
  <si>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</si>
  <si>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</si>
  <si>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</si>
  <si>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</si>
  <si>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</si>
  <si>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</si>
  <si>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</si>
  <si>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</si>
  <si>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</si>
  <si>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</si>
  <si>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</si>
  <si>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</si>
  <si>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</si>
  <si>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</si>
  <si>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</si>
  <si>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</si>
  <si>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</si>
  <si>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</si>
  <si>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</si>
  <si>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</si>
  <si>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</si>
  <si>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</si>
  <si>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</si>
  <si>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</si>
  <si>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</si>
  <si>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</si>
  <si>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</si>
  <si>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</si>
  <si>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</si>
  <si>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</si>
  <si>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</si>
  <si>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</si>
  <si>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</si>
  <si>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</si>
  <si>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</si>
  <si>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</si>
  <si>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</si>
  <si>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</si>
  <si>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</si>
  <si>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</si>
  <si>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</si>
  <si>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</si>
  <si>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</si>
  <si>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</si>
  <si>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</si>
  <si>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</si>
  <si>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</si>
  <si>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</si>
  <si>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</si>
  <si>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</si>
  <si>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</si>
  <si>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</si>
  <si>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</si>
  <si>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</si>
  <si>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</si>
  <si>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</si>
  <si>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</si>
  <si>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</si>
  <si>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</si>
  <si>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</si>
  <si>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</si>
  <si>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</si>
  <si>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</si>
  <si>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</si>
  <si>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</si>
  <si>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</si>
  <si>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</si>
  <si>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</si>
  <si>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</si>
  <si>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</si>
  <si>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</si>
  <si>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</si>
  <si>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</si>
  <si>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</si>
  <si>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</si>
  <si>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</si>
  <si>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</si>
  <si>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</si>
  <si>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</si>
  <si>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</si>
  <si>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</si>
  <si>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</si>
  <si>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</si>
  <si>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</si>
  <si>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</si>
  <si>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</si>
  <si>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</si>
  <si>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</si>
  <si>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</si>
  <si>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</si>
  <si>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</si>
  <si>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</si>
  <si>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</si>
  <si>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</si>
  <si>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</si>
  <si>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</si>
  <si>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</si>
  <si>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用于巩固拓展脱贫攻坚成果衔接乡村振兴的彩票公益金支出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</si>
  <si>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</si>
  <si>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</si>
  <si>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</si>
  <si>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</si>
  <si>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</si>
  <si>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</si>
  <si>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</si>
  <si>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</si>
  <si>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</si>
  <si>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</si>
  <si>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</si>
  <si>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</si>
  <si>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</si>
  <si>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</si>
  <si>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</si>
  <si>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</si>
  <si>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</si>
  <si>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</si>
  <si>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</si>
  <si>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</si>
  <si>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</si>
  <si>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</si>
  <si>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</si>
  <si>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</si>
  <si>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</si>
  <si>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</si>
  <si>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</si>
  <si>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</si>
  <si>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</si>
  <si>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</si>
  <si>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</si>
  <si>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</si>
  <si>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</si>
  <si>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</si>
  <si>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</si>
  <si>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</si>
  <si>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</si>
  <si>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</si>
  <si>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</si>
  <si>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</si>
  <si>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</si>
  <si>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</si>
  <si>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</si>
  <si>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</si>
  <si>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</si>
  <si>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</si>
  <si>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</si>
  <si>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</si>
  <si>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</si>
  <si>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</si>
  <si>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</si>
  <si>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</si>
  <si>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</si>
  <si>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</si>
  <si>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2024年度大武口区政府性基金预算转移性收支决算录入表</t>
  </si>
  <si>
    <t>政府性基金预算上级补助收入</t>
  </si>
  <si>
    <t>政府性基金预算补助下级支出</t>
  </si>
  <si>
    <t xml:space="preserve">  政府性基金转移支付收入</t>
  </si>
  <si>
    <t xml:space="preserve">  政府性基金转移支付支出</t>
  </si>
  <si>
    <t xml:space="preserve">    超长期特别国债转移支付收入</t>
  </si>
  <si>
    <t xml:space="preserve">    超长期特别国债转移支付支出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</si>
  <si>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</si>
  <si>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</si>
  <si>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</si>
  <si>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</si>
  <si>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</si>
  <si>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</si>
  <si>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</si>
  <si>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</si>
  <si>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待偿债再融资专项债券上年结余</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</si>
  <si>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</si>
  <si>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</si>
  <si>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</si>
  <si>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</si>
  <si>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</si>
  <si>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</si>
  <si>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</si>
  <si>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</si>
  <si>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</si>
  <si>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</si>
  <si>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其他调入资金</t>
  </si>
  <si>
    <t xml:space="preserve">  中央政府债务收入</t>
  </si>
  <si>
    <t xml:space="preserve">  地方政府专项债务还本支出</t>
  </si>
  <si>
    <t xml:space="preserve">    超长期特别国债收入</t>
  </si>
  <si>
    <t xml:space="preserve">  抗疫特别国债还本支出</t>
  </si>
  <si>
    <t xml:space="preserve">  超长期特别国债还本支出</t>
  </si>
  <si>
    <t xml:space="preserve">    专项债务收入</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</si>
  <si>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</si>
  <si>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</si>
  <si>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</si>
  <si>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</si>
  <si>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</si>
  <si>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动用偿债备付金</t>
  </si>
  <si>
    <t>偿债备付金</t>
  </si>
  <si>
    <t xml:space="preserve">  动用超长期特别国债偿债备付金</t>
  </si>
  <si>
    <t xml:space="preserve">  安排超长期特别国债偿债备付金</t>
  </si>
  <si>
    <t>待偿债再融资专项债券结余</t>
  </si>
  <si>
    <t>政府性基金预算年终结余</t>
  </si>
  <si>
    <t>收　　入　　总　　计　</t>
  </si>
  <si>
    <t>支　　出　　总　　计　</t>
  </si>
  <si>
    <t>ZXXE_Y1#</t>
  </si>
  <si>
    <t>ZXYE_Y1#</t>
  </si>
  <si>
    <t>2024年专项债务限额</t>
  </si>
  <si>
    <t>2024年专项债务余额（决算数）</t>
  </si>
  <si>
    <t>预算科目</t>
  </si>
  <si>
    <t>国有资本经营预算收入</t>
  </si>
  <si>
    <t>非税收入</t>
  </si>
  <si>
    <t xml:space="preserve">  国有资本经营收入</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</si>
  <si>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</si>
  <si>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</si>
  <si>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</si>
  <si>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</si>
  <si>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</si>
  <si>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</si>
  <si>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</si>
  <si>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</si>
  <si>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</si>
  <si>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</si>
  <si>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</si>
  <si>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</si>
  <si>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</si>
  <si>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</si>
  <si>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</si>
  <si>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</si>
  <si>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</si>
  <si>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</si>
  <si>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</si>
  <si>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</si>
  <si>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</si>
  <si>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</si>
  <si>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</si>
  <si>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</si>
  <si>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</si>
  <si>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</si>
  <si>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</si>
  <si>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</si>
  <si>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</si>
  <si>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</si>
  <si>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</si>
  <si>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</si>
  <si>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</si>
  <si>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</si>
  <si>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</si>
  <si>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</si>
  <si>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</si>
  <si>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</si>
  <si>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</si>
  <si>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</si>
  <si>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</si>
  <si>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</si>
  <si>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</si>
  <si>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</si>
  <si>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</si>
  <si>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</si>
  <si>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</si>
  <si>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</si>
  <si>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</si>
  <si>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</si>
  <si>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</si>
  <si>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</si>
  <si>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</si>
  <si>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</si>
  <si>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</si>
  <si>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</si>
  <si>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</si>
  <si>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</si>
  <si>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</si>
  <si>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</si>
  <si>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</si>
  <si>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</si>
  <si>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</si>
  <si>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</si>
  <si>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</si>
  <si>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</si>
  <si>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</si>
  <si>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</si>
  <si>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</si>
  <si>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</si>
  <si>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</si>
  <si>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</si>
  <si>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</si>
  <si>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</si>
  <si>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2024年度大武口区国有资本经营预算转移性收支决算录入表</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</si>
  <si>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</si>
  <si>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</si>
  <si>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</si>
  <si>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</si>
  <si>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</si>
  <si>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</si>
  <si>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</si>
  <si>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</si>
  <si>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</si>
  <si>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</si>
  <si>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</si>
  <si>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</si>
  <si>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</si>
  <si>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</si>
  <si>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</si>
  <si>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</si>
  <si>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</si>
  <si>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</si>
  <si>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</si>
  <si>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</si>
  <si>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</si>
  <si>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其中:社会保险费收入</t>
  </si>
  <si>
    <t>财政补贴收入</t>
  </si>
  <si>
    <t>利息收入</t>
  </si>
  <si>
    <t>委托投资收益</t>
  </si>
  <si>
    <t>转移收入</t>
  </si>
  <si>
    <t>其他收入</t>
  </si>
  <si>
    <t>全国统筹调剂资金收入</t>
  </si>
  <si>
    <t>2024年度大武口区社会保险基金预算收支及结余情况录入表</t>
  </si>
  <si>
    <t>一、支出</t>
  </si>
  <si>
    <t>其中:社会保险待遇支出</t>
  </si>
  <si>
    <t>转移支出</t>
  </si>
  <si>
    <t>全国统筹调剂资金支出</t>
  </si>
  <si>
    <t>二、本年收支结余</t>
  </si>
  <si>
    <t>三、年末滚存结余</t>
  </si>
  <si>
    <t>2024年地方政府新增债券资金安排使用情况表</t>
  </si>
  <si>
    <t xml:space="preserve"> 序号</t>
  </si>
  <si>
    <t>项目名称</t>
  </si>
  <si>
    <t>项目领域</t>
  </si>
  <si>
    <t>项目单位</t>
  </si>
  <si>
    <t>债券规模</t>
  </si>
  <si>
    <t>债券性质（一般/专项）</t>
  </si>
  <si>
    <t>备注</t>
  </si>
  <si>
    <t>石嘴山市大武口区锦林街道排水防涝工程</t>
  </si>
  <si>
    <t>城乡基础设施</t>
  </si>
  <si>
    <t>住房城乡建设和交通局</t>
  </si>
  <si>
    <t>一般债券</t>
  </si>
  <si>
    <t>大武口区燃气管道更新改造项目</t>
  </si>
  <si>
    <t>大武口区燃气等老化管道和设施更新改造工程（三期）</t>
  </si>
  <si>
    <t>大武口区燃气庭院管道老化更新改造项目（一期）</t>
  </si>
  <si>
    <t>大武口区城镇老旧小区改造工程（一期）</t>
  </si>
  <si>
    <t>老旧小区改造</t>
  </si>
  <si>
    <t>大武口区城镇基础设施维修改造及农村公路安防项目</t>
  </si>
  <si>
    <t>大武口区长胜排水防涝工程</t>
  </si>
  <si>
    <t>工业信息化和商务局</t>
  </si>
  <si>
    <t>大武口区（双旗沟-桃柴沟）山洪沟治理项目</t>
  </si>
  <si>
    <t>水利水保工作站</t>
  </si>
  <si>
    <t>高标准农田建设项目</t>
  </si>
  <si>
    <t>农业农村</t>
  </si>
  <si>
    <t>农业技术推广服务中心</t>
  </si>
  <si>
    <t>大武口区地质灾害隐患点位监测及治理项目</t>
  </si>
  <si>
    <t>应急救援</t>
  </si>
  <si>
    <t>自然资源局</t>
  </si>
  <si>
    <t>大武口区地质灾害监测台站建设工程</t>
  </si>
  <si>
    <t>宁夏石嘴山市大武口区2024年三北工程林草湿荒一体化保护修复项目</t>
  </si>
  <si>
    <t>生态环保</t>
  </si>
  <si>
    <t>石嘴山市大武口区潮湖村石梁子基础设施改造项目</t>
  </si>
  <si>
    <t>长胜街道办事处</t>
  </si>
  <si>
    <t>长胜街道长胜村设施农业温棚建设项目</t>
  </si>
  <si>
    <t>长胜街道长胜村污水处理一体化设备技术改造</t>
  </si>
  <si>
    <t>大武口区长兴街道兴民村人居环境整治2024年以工代赈项目</t>
  </si>
  <si>
    <t>长兴街道办事处</t>
  </si>
  <si>
    <t>大武口区水利站长丝沟沟道整治</t>
  </si>
  <si>
    <t>农业农村和水务局</t>
  </si>
  <si>
    <t>大武口区农技中心星海村盐碱地改良项目</t>
  </si>
  <si>
    <t>大武口区星海镇临湖村巷道提升改造项目</t>
  </si>
  <si>
    <t>星海镇人民政府</t>
  </si>
  <si>
    <t>星海村场部组基础设施改造项目</t>
  </si>
  <si>
    <t>星海镇果园村肉牛养殖场配套设施建设项目</t>
  </si>
  <si>
    <t>石嘴山市大武口区星海镇2023年重点小城镇建设项目</t>
  </si>
  <si>
    <t>星海镇祥河村四东组污水管网建设项目</t>
  </si>
  <si>
    <t>石嘴山市第三水源地环境保护与修复项目</t>
  </si>
  <si>
    <t>石嘴山市大武口区低碳社区创建项目</t>
  </si>
  <si>
    <t>十五小教学楼建设项目及设备购置</t>
  </si>
  <si>
    <t>教育局</t>
  </si>
  <si>
    <t>石炭井（原）一中污染物应急清理处置项目</t>
  </si>
  <si>
    <t>石炭井街道办事处</t>
  </si>
  <si>
    <t>大武口区城市南片区排水防涝项目</t>
  </si>
  <si>
    <t>石嘴山高新技术产业开发区管理委员会</t>
  </si>
  <si>
    <t>石嘴山高新区锂电池产业园基础设施提升改造工程（一期）</t>
  </si>
  <si>
    <t>园区基础设施</t>
  </si>
  <si>
    <t>大武口区政府投资项目</t>
  </si>
  <si>
    <t>综合执法局</t>
  </si>
  <si>
    <t>专项债券</t>
  </si>
  <si>
    <t>DEBT_T_XXGK_FX_HBFXJS</t>
  </si>
  <si>
    <t>AD_CODE#640202</t>
  </si>
  <si>
    <t>AD_NAME#640202 大武口区</t>
  </si>
  <si>
    <t>SET_YEAR#2019</t>
  </si>
  <si>
    <t>XM_TYPE#</t>
  </si>
  <si>
    <t>XM_NAME#</t>
  </si>
  <si>
    <t>AD_BDQ#</t>
  </si>
  <si>
    <t>AD_BJ#</t>
  </si>
  <si>
    <t>ROW_NUM#</t>
  </si>
  <si>
    <t>本地区</t>
  </si>
  <si>
    <t>本级</t>
  </si>
  <si>
    <t>YE_Y2</t>
  </si>
  <si>
    <t>一、2023年末地方政府债务余额</t>
  </si>
  <si>
    <t>YBYE_Y2</t>
  </si>
  <si>
    <t>其中：一般债务</t>
  </si>
  <si>
    <t>ZXYE_Y2</t>
  </si>
  <si>
    <t>专项债务</t>
  </si>
  <si>
    <t>XE_Y2</t>
  </si>
  <si>
    <t>二、2023年地方政府债务限额</t>
  </si>
  <si>
    <t>YBXE_Y2</t>
  </si>
  <si>
    <t>ZXXE_Y2</t>
  </si>
  <si>
    <t>FXYB</t>
  </si>
  <si>
    <t>三、2024年地方政府债务决算数</t>
  </si>
  <si>
    <t>FXYB_Y1</t>
  </si>
  <si>
    <t>新增一般债券额</t>
  </si>
  <si>
    <t>FXYB_Y1_ZRZ</t>
  </si>
  <si>
    <t>再融资一般债券额</t>
  </si>
  <si>
    <t>FXZX_Y1</t>
  </si>
  <si>
    <t>新增专项债券额</t>
  </si>
  <si>
    <t>FXZX_Y1_ZRZ</t>
  </si>
  <si>
    <t>再融资专项债券额</t>
  </si>
  <si>
    <t>ZHYB_Y1</t>
  </si>
  <si>
    <t>置换一般债券额</t>
  </si>
  <si>
    <t>ZHZX_Y1</t>
  </si>
  <si>
    <t>置换专项债券额</t>
  </si>
  <si>
    <t>国际金融组织和外国政府贷款</t>
  </si>
  <si>
    <t>HB_Y1</t>
  </si>
  <si>
    <t>四、2024年地方政府债务还本决算数</t>
  </si>
  <si>
    <t>YBHB_Y1</t>
  </si>
  <si>
    <t>一般债务</t>
  </si>
  <si>
    <t>ZXHB_Y1</t>
  </si>
  <si>
    <t>FX_Y1</t>
  </si>
  <si>
    <t>五、2024年地方政府债务付息决算数</t>
  </si>
  <si>
    <t>YBFX_Y1</t>
  </si>
  <si>
    <t>ZXFX_Y1</t>
  </si>
  <si>
    <t>YE_Y1</t>
  </si>
  <si>
    <t>六、2024年末地方政府债务余额决算数</t>
  </si>
  <si>
    <t>YBYE_Y1</t>
  </si>
  <si>
    <t>ZXYE_Y1</t>
  </si>
  <si>
    <t>XE_Y1</t>
  </si>
  <si>
    <t>七、2024年地方政府债务限额</t>
  </si>
  <si>
    <t>YBXE_Y1</t>
  </si>
  <si>
    <t>ZXXE_Y1</t>
  </si>
  <si>
    <t>注：本表由县级以上地方各级财政部门在同级人民代表大会常务委员会批准决算后二十日内公开，反映上一年度本地区、本级地方政府债务限额及余额决算数。</t>
  </si>
  <si>
    <t>评价对象</t>
  </si>
  <si>
    <t>金额</t>
  </si>
  <si>
    <t>项目内容</t>
  </si>
  <si>
    <t>主要绩效情况</t>
  </si>
  <si>
    <t>综合
评分</t>
  </si>
  <si>
    <t>评分
结果</t>
  </si>
  <si>
    <t>大武口区城镇公共基础设施更新项目</t>
  </si>
  <si>
    <t>住建交通局</t>
  </si>
  <si>
    <t>大武口区财政局根据《自治区财政厅关于下达2023年新增政府债券资金指标的通知（第一批）》（宁财（债）指标〔2023〕43号）《2023年大武口区预算调整方案》等文件要求下达2000万元一般债券资金用于大武口区城镇公共基础设施更新项目，通过对辖区40万平方米老旧小区的建筑节能和楼体外配套基础设施实施改造，实施部分街道区域燃气管道等老化更新改造，实施内街商业聚集区公共基础设施更新改造，推进背街小巷提升改造和城市雨污管网建设等，完成城镇老旧小区改造，完善城市防洪排涝体系，持续提升居住社区功能和公共服务设施，打造高品质人居环境。</t>
  </si>
  <si>
    <t>项目立项依据充分，立项程序规范，绩效目标合理，预算编制科学合规，资金到位率100%，预算执行率100%，资金使用合法合规；项目组织机构健全，财务管理机制健全。项目效益发挥情况总体良好，改善居民生活环境，提升了城市环境质量。同时项目存在的问题为：项目前期踏勘的准确性不足，部分工程内容无法实施；部分标段项目竣工时间不明确；项目在实施过程中工程量进行变更，项目单位未提供工程量变更单等问题。</t>
  </si>
  <si>
    <t>优</t>
  </si>
  <si>
    <t>贺兰山东麓长胜煤炭加工区生态修复项目</t>
  </si>
  <si>
    <t>根据《自治区财政厅关于提前下达2023年新增政府债券 资金指标的通知（第一批）》（宁财（债）【2023】43号），于2023年2月2日下达贺兰山东麓长胜煤炭加工区生态修复项目一般债券资金1600万元。主要用于：贺兰山东麓汝箕沟西侧生态修复项目、贺兰山东麓长胜片区生态修复项目、长胜片区西侧节点改造提升项目、大武口区姚汝路、中心路绿化提升项目</t>
  </si>
  <si>
    <t>项目立项符合《全国重要生态系统保护和修复重大工程总体规划(2021-2035年)》、《贺兰山生态保护治理专项规划(2020-2025年)》、《于建设黄河流域生态保护和高质量发展贺兰山东麓长胜片区生态修复项目实施方案先行区的实施意见》等有关规定。项目严格执行中共中央办公厅、国务院办公厅《党政机关办公用房管理办法》和自治区党委办公厅、政府办公厅印发的《宁夏回族自治区党政机关办公用房管理办法》等有关规定。项目开工、完工、验收等进度组织合理有序，资金使用规范，审批流程及手续合规。该项目使实施地生态环境、人居环境得到有效改善，一定程度消除实施区域地质灾害隐患。</t>
  </si>
  <si>
    <t>良</t>
  </si>
  <si>
    <t>大武口区2023年教育提升及体育基础设施提升改善工程</t>
  </si>
  <si>
    <t>区教育体育局</t>
  </si>
  <si>
    <t>为优化教育和体育资源配置，提高教育设施的办学条件，完善体育健身基础设施，石嘴山市大武口区财政局2023年根据《自治区财政厅关于下达2023年新增政府债券资金指标的通知（第二批）》（宁财（债）指标〔2023〕407号）下达政府一般债券资金2,300.00万元用于教育提升及体育基础设施提升改善工程，目的是努力实现区域教育、体育资源优化重组和空间的有效配置，促进教育和体育事业健康发展。项目涉及9项教育及体育基础设施提升改善工程，其中，中小学建设项目5个，幼儿园建设项目3个，全民健身设施建设1个，由大武口区教育体育局负责实施。项目概算总投资约为17,785.16万元，每个项目单独立项批复，总的建设工期为2021年至2023年</t>
  </si>
  <si>
    <t>项目立项依据充分，立项程序较为规范，设置的绩效目标能够反映项目实施内容并符合实际需求；项目预算安排合理，资金使用合规，预算执行率95.75%，项目完工率100%；项目实施改善提升了大武口区教育、体育资源配置，提高中小学现代化教学能力，缓解适龄儿童入园需求，推进公共体育服务发展，产出基本达到预期目标并且社会效益发挥情况较为良好。但同时也存在未编制项目绩效目标表、完成及时率不高、档案管理不够完善、普惠性幼儿园覆盖率偏低等问题，需进一步完善和加强</t>
  </si>
  <si>
    <t>2023年高标准农田项目</t>
  </si>
  <si>
    <t>农技中心</t>
  </si>
  <si>
    <t>根据《自治区财政厅关于提前下达2023年中央和自治区农田建设补助资金预算的通知》（宁财（农）指标[2022]595号）、《自治区财政厅关于提前下达2023年自治区农业农村相关资金预算的通知》（宁财（农）指标[2022]639号）、《自治区财政厅关于下达2023年自治区高效节水农业项目资金（第二批）预算的通知》（宁财（农）指标[2023]119号），批复石嘴山市大武口区农业技术推广服务中心2023年高标准农田项目资金1927万元。主要用于：星海镇祥河村高标准农田和现代高效节水农业项目922万元、明水湖农场现代高效节水农业项目802万元、星海镇临湖村和锦林办事处高标准农田建设（高效节水）项目203万元。</t>
  </si>
  <si>
    <t>项目立项符合自治区财政厅、农业农村厅《关于印发&lt;支持高效节水农业财政政策措施的实施方案&gt;的通知》(宁财(农)发〔2022〕75号)、自治区农业农村厅《关于下达 2023年全区高标准农田建设任务的通知》等相关规定。项目规划合理，预算编制合规，在整个项目期间，大武口区农业技术推广服务中心起到了组织、管理、监督协调的作用。财务管理做到专款专用，同时按进度拨款及国库集中支付，资金使用符合国家财经法律法规及有关专项资金管理办法的规定。工程管理按照国家有关招标、政府采购、合同管理、工程监理等规定进行。</t>
  </si>
  <si>
    <t>2023年农村综合改革项目</t>
  </si>
  <si>
    <t>星海镇、长兴、长胜</t>
  </si>
  <si>
    <t>农村综合改革转移支付资金主要用于支持农村公益事业财政奖补项目建设、农村公益事业整村推进财政奖补项目建设、村集体经济发展财政奖补项目以及其他农村综合改革工作，2023年自治区财政下达农村综合改革转移支付资金2452万元，其中：
（1）《农村综合改革资金(第二批)》（宁财〔农〕指标〔2023〕363号）文件下达农村公益事业资金848万元（中央337万元、自治区511万元）；
（2）《2023年自治区农村综合改革转移支付(第一批)》（宁财(农)指标(2023)234号）文件下达农村公益事业604万元（均为自治区专项资金）；
（3）《提前下达2023年中央农村综合改革转移支付》（宁财（农）指标[2022]636号）文件下达自治区农村公益事业1000万元。</t>
  </si>
  <si>
    <t xml:space="preserve">2023年中央农村综合改革转移支付资金涉及11个项目，项目立项依据充分，资金预算安排合理，资金执行率为92.1%，截至2024年5月31日未完工项目2个，9个已完工，完工项目中8个项目未编制自评报告，1个项目已编制自评报告，项目基本能够按照批复内容进行。项目的建设提升农业经济发展水平，促进当地经济发展速度，为当地提供一个良好的产业发展环境及配套设施，农民经济收入得到了提升，提高了农民生活水平质量，农村生活环境得到了改善，进一步加快了当地现代农业发展，但同时也存在专项资金使用不规范，项目实施进度缓慢，项目未及时进行财务决算等问题，需进一步加强和完善。      </t>
  </si>
  <si>
    <t>2023年中央及自治区衔接资金项目</t>
  </si>
  <si>
    <t>农水局、星海镇、长兴、长胜</t>
  </si>
  <si>
    <t>大武口区2023年度中央及自治区衔接推进乡村振兴补助项目共实施33个项目。其中：17个产业项目,9个基础设施项目，2个农村安全饮水提升及综合救助保障，3个就业扶贫项目，1个教育扶贫项目，1个金融保险配套项目</t>
  </si>
  <si>
    <t>项目立项依据充分，立项程序较为规范。各单位按照相关规定对衔接推进乡村振兴补助资金进行管理，资金管理办法健全规范，资金的拨付有完整的审批程序和手续，资金支出规范，单据齐全。部分项目设立了绩效目标，并附有绩效目标申报表。项目招投标程序规范、信息发布规范及时、采购流程规范。各项目均已对实施方案、项目资金使用、绩效监控、补贴结果进行信息公开和公告公示。预算执行率为84.45%。大部分项目已完工，部分项目未验收。项目的实施促进农业高质高效、乡村宜居宜业、农民富裕富足，为继续建设经济繁荣、民族团结、环境优美、人民富裕的美丽新宁夏夯实发展基础。但同时也存在项目竣工验收率低情况、没有发现有与实施项目跟踪监督检查有关的资料及项目未实行全过程绩效管理等问题，需进一步完善和加强。</t>
  </si>
  <si>
    <t>燃气三件套项目</t>
  </si>
  <si>
    <t>根据《自治区财政厅关于下达 2023 年新增政府债券资金指标的通知（第二批）》（宁财（债）指标[2023]407 号），《自治区财政厅关于下达2023年全区城镇燃气居民用户“三件套”加装资金预算的通知》（宁财（建）指标[2023]503号），《市人民政府关于提请审议《2023年石嘴山市本级预算调整方案（草案）（第三次）》的议案》（石政议案[2023]10号），《石嘴山市人民代表大会常务委员会关于批准 2023 年市本级预算调整方案（第三次）的决议》（石人常发〔2023〕30 号），批复石嘴山市大武口区住房城乡建设和交通局大武口区燃气三件套采购及安装项目资金1726.316万元。其中：自治区预算资金安排726.316万元，自治区一般债券资金安排1000万元。</t>
  </si>
  <si>
    <t>项目立项依据充分，符合《住房和城乡建设部办公厅 国家发展改革委办公厅  关于进一步明确城市燃气管道等老化更新改造工作要求的通知》、《石嘴山市城镇燃气用户橡胶软管等更换加装实施方案》、“1+37+8”等系列文件精神。项目组织实施有序，按照国家有关政府采购、合同管理等规定执行。项目资金使用规范，拨付申请及审批流程、手续合规。预算执行率较高，截止2024年5月预算执行率97%。
通过该项目实施，有效提升燃气配件质量，保障用气安全；有效防止燃气事故发生，消减安全隐患；有效打造安全用气环境，提高安全意识。</t>
  </si>
  <si>
    <t>大武口区乡村土地整理和生态修复项目</t>
  </si>
  <si>
    <t>农水局、星海镇、长兴、长胜等</t>
  </si>
  <si>
    <r>
      <rPr>
        <sz val="10"/>
        <color rgb="FF000000"/>
        <rFont val="宋体"/>
        <charset val="0"/>
        <scheme val="minor"/>
      </rPr>
      <t>大武口区</t>
    </r>
    <r>
      <rPr>
        <sz val="10"/>
        <rFont val="宋体"/>
        <charset val="0"/>
        <scheme val="minor"/>
      </rPr>
      <t>2023年度乡村土地整理与生态修复专项资金共实施12个项目。其中：2个提质改造项目、5个环境治理项目、1个提质改造+环境整治项目、4个生态修复项目</t>
    </r>
  </si>
  <si>
    <t>项目立项依据充分，立项程序较为规范，预算绩效指标能够合理反映项目效益、工程质量、安全和环保要求，设定的绩效目标涵盖项目财政预算的政策性、经济性、效率性和公众满意度，符合项目具体建设实际情况。项目预算安排合理，资金使用合规，专项资金的拨付严格支付前期审核程序，符合合同及工程进度付款约定，专项资金的拨付保证凭证完整、手续齐全、支付规范无差错。项目招投标程序规范、信息发布规范及时、采购流程规范。预算执行率39.15%，执行率较低。截至2024年6月30日所有项目均没有竣工验收，1个项目未实施。经现场核查并结合施工监理资料，11个在建项目形象完工进度在40%至95%间;项目建设大力改善建设区域生态环境，吸引社会资本进入、促进地区经济的多元化发展，提高居民就业能力和收入水平，进一步增强区域经济的内生发展动力。但同时也存在个别项目招标管理不规范、项目建设合同签订不规范及项目施工进度之后等问题，需进一步完善和加强。</t>
  </si>
  <si>
    <t>石嘴山市2023年冷凉蔬菜产业</t>
  </si>
  <si>
    <t>大武口区农业农村局和水务局、星海镇人民政府</t>
  </si>
  <si>
    <t>评价工作者根据石嘴山市冷凉蔬菜产业（大武口区星海镇隆惠村新建高标准设施农业项目和大武口区蔬菜绿色生产技术示范推广项目）的实际情况，通过深入调研，与项目实施单位进行研究和探讨，并严格遵循科学规范、政策相符、绩效相关、依据充分、公正公开、独立评价的原则，以相关政策法规、管理办法、实施过程文件、参考资料和监督文件等五个方面作为评价依据和标准；从决策、过程、产出及效益四个方面考察项目的实施情况、资金管理落实情况，通过资料核验及综合评价项目实施情况，发现其中的问题，分析原因并提出相应对策。</t>
  </si>
  <si>
    <t xml:space="preserve">①集配中心的建设，充分挖掘了生产资料、品种、技术和物质装备等潜能，不断提高农业资源利用率、土地产出率和劳动生产率。通过集聚提升特色优势产业，大力推动农产品加工、贮藏、包装、运输、营销等相关产业的发展，延长产业链，逐步形成农民收入持续增长的长效机制。并且在优势区域培育具有较强竞争力的主导产业，打牢产业基础，扩大市场份额，提升产业发展的综合效益，能增强农业综合生产能力，保持农民收入持续较快增长，是努力缩小城乡差距的重要途径。②通过全面推广绿色生产技术，将最优良品种、绿色先进技术展示传授给农民，提高农民的认识水平和操作管理能力，提高基础生产水平，农业综合效益提高，为农村经济高质量发展提供保障。          </t>
  </si>
  <si>
    <t>中</t>
  </si>
  <si>
    <t>石嘴山市大武口区冷凉蔬菜产业现代级配中心建设项目</t>
  </si>
  <si>
    <t>大武口区农业农村局和水务局</t>
  </si>
  <si>
    <t>评价工作者根据冷凉蔬菜产业现代集配中心建设项目的实际情况，通过深入调研，与项目实施单位进行研究和探讨，并严格遵循科学规范、政策相符、绩效相关、依据充分、公正公开、独立评价的原则，以相关政策法规、管理办法、实施过程文件、参考资料和监督文件等五个方面作为评价依据和标准；从决策、过程、产出及效益四个方面考察项目的实施情况、资金管理落实情况，通过资料核验及综合评价项目实施情况，发现其中的问题，分析原因并提出相应对策。</t>
  </si>
  <si>
    <t>集配中心的建设将助力该区域内社会经济发展将迈上一个新台阶。凭借集配中心良好的市场环境，有利于招商引资，更有利于加快产业集聚的速度，增加二三产业的产值，形成以工促农，工业反哺农业的长效机制。同时还可以吸引加工型企业向园区集中，这就会产生聚集效应，为企业向高层次发展创造条件，企业在园区的快速发展，又进一步支撑了园区的繁荣和建设，对周边农村又会产生辐射带动效应，拓展了农业产前、产后发展的空间，延长了农业产业的链条，孕育和培养了农副产品交易市场，成为农业产业化向深层次发展的“助推器”。因此，集配中心的建设是推进星海镇工业化、信息化、城镇化、农业现代化“四化同步”发展的需要。</t>
  </si>
  <si>
    <t>部门预算支出绩效评价</t>
  </si>
  <si>
    <t>人民路街道办事处</t>
  </si>
  <si>
    <t>评价工作者根据人民路街道办事处的实际情况，通过深入调研，与项目实施单位进行研究和探讨，并严格遵循科学规范、政策相符、绩效相关、依据充分、公正公开、独立评价的原则，以相关政策法规、管理办法、实施过程文件、参考资料和监督文件等五个方面作为评价依据和标准；从决策、管理、产出及效果四个方面深入分析财政资金使用绩效，总结经验做法，揭示部门管理中的问题，分析原因并提出相应对策。</t>
  </si>
  <si>
    <t>人民路街道坚持“以民为本、为民服务、助民解困”的工作理念，积极转变职能，全面落实社会救助兜底保障政策，加大民生保障力度，让困难群众就近、就便、就快得到救助帮扶，探索党建引领社会救助核心，社工站、未保站、志愿服务站、慈善救助站相融合，链接N方资源的“一核四站N次方”联动救助服务模式，开展基本生活性救助、急难型救助、临时性救助工作和社会互助活动，多维度构建措施有力度、帮扶有温度、覆盖有广度的社会大救助格局。</t>
  </si>
  <si>
    <t>青山街道办事处</t>
  </si>
  <si>
    <t>青山街道办事处2023年年初结转结余资金34.58万元，2023年决算收入总额845.06万元，账面支出总额789.44万元，年末结转结余资金90.21万元。2023年青山街道办事处开展送学上门14批143人次，推出线上“有声课堂”10期；组织开展各类招聘会7场，提供岗位1000余个，新增创业实体209家，新增就业岗位316个，带动就业人员320人；2023年印发城镇燃气宣传册4000余份，完成燃气入户排查25442户，瓶装液化气352户370罐；壮大工会力量，发展新会员150人，两节期间慰问困难职工32人，五一慰问80岁以上老人、一线劳模等共8人，六一慰问困难职工子女8人，“六一”儿童节慰问40名困难儿童等工作。</t>
  </si>
  <si>
    <t>青山街道办事处2023年人员控制率为98.7%， 固定资产利用率100.00%，在经费支出方面基本完成当年预算目标，资金结转结余率为11.43%，在资金用途和拨付的程序方面未发现违反相关规定的情况。2023年青山街道办事处履职过程中，年度工作计划中的项目基本全部完成，项目的实施促进了社区经济发展，推进完整社区建设，打造特色突出的党建品牌，依托社区综合服务设施，打造一体多能、一核多元“1+5+5”模式的“党建会客厅”，实行了“正风速递员，上门来帮忙”的服务模式，增强群众的监督意识和参与反腐败的自觉性，打造“社区法庭”“公共法律服务工作室”等法治平台，建立“一书三单”，打造百姓议事的“百议亭”，整合社区功能室打造“民生茶厅”，引导热心党员、居民带头参与百姓共商共议社区公共事务，成功打造石嘴山市“五好”宗教场所2个，荣获“三星级宗教和谐示范街道”荣誉称号，1人获得自治区“全区民族团结进步模范个人”称号，产出基本达到预期目标并产生较好的经济效益和社会效益，提高人民生活水平及生活幸福感。但同时也应加强绩效管理意识，进一步更好的服务社会群众。</t>
  </si>
  <si>
    <t>卫生健康局</t>
  </si>
  <si>
    <t>卫生健康局2023年年初结转结余资金66.26万元，2023年决算收入总额4459.94万元，账面支出总额4407.45万元，年末结转结余资金118.75万元。大武口区卫健局2023年度全面落实新冠疫情防控政策，坚持疫情防控常态化；全面深化综合医疗改革和基层服务能力；提升公共卫生服务体系；构建养老机构、基层医疗机构、村居养老阵地“三位一体”的医养结合服务网络；强化“互联网+医疗健康”应用等重点工作</t>
  </si>
  <si>
    <t>卫生健康局2023年人员控制率为100.00%，固定资产利用率100.00%，在经费支出方面基本完成当年预算目标，资金结转结余率为2.69%，在资金用途和拨付的程序方面未发现违反相关规定的情况。2023年卫生健康局在履职过程中，年度工作计划中的项目基本全部完成，项目的实施提高了全区国民健康水平和生活质量、降低疾病负担，全面落实三孩生育政策，加强生育管理与服务，努力提高全区计划生育工作整体水平，促进人口长期均衡发展；优化产业布局，打造养老高地，结合健康大武口建设行动，促进城乡居民健康水平稳步提升，做到老有所养医、老有所养，并组织实施推动卫生健康公共服务提供主体多元化、提供方式多样化的政策措施，提出医疗服务和药品价格政策的建议。获评国家强化心血管高危人群早期筛查与综合干预先进项目点，产出基本达到预期目标并产生较好的经济效益和社会效益，进一步提高了人民卫生健康生活水平及人民生活幸福感，。但同时也应加强绩效及固定资产管理意识，进一步更好的服务社会群众。</t>
  </si>
  <si>
    <t>民政局</t>
  </si>
  <si>
    <t>为提高财政预算资金的使用效益，根据中共大武口区委员会 大武口区人民政府《大武口区全面实施预算绩效管理的实施方案》（石大党发〔2019〕32号）精神，宁夏沪尚智评管理咨询有限公司受大武口区财政局委托，对2023年度大武口区民政局部门整体支出实施评价，从部门运行的有效情况、部门职责的履行情况以及部门职能的实现程度等方面着手，深入分析财政资金使用绩效，总结经验做法，揭示部门管理中的问题。</t>
  </si>
  <si>
    <t>大武口区民政局2023年度部门履职整体完成情况良好，部门总体预算绩效目标任务设定符合部门职责与规划、预算编制完整；纳入绩效目标考核的部门专项业务经费符合相关政策及部门职责要求，且重点工作开展的实施方案、通知及审批文件齐全；部门预算分配合理，有效保障部门基本及重点工作有序开展；预算管理制度健全，资金使用合规，公用经费及“三公”经费等资金支出控制有效；资产、人员、采购管理规范；部门年度以“民政为民、民政爱民”工作理念，聚焦脱贫攻坚、聚焦特殊群体，认真履行基本民生保障、基层社会治理、基本社会服务的职责，部门履职效果显著。但也存在预算编制欠精准，项目管理精确度不够；未将部门目标细化分解为具体的绩效指标，影响部门工作计划考核等问题，需进一步加强和改善。</t>
  </si>
  <si>
    <t>87.07分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</si>
</sst>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0.00\)"/>
    <numFmt numFmtId="178" formatCode="#,##0_ "/>
  </numFmts>
  <fonts count="59">
    <font>
      <sz val="11"/>
      <color theme="1"/>
      <name val="宋体"/>
      <charset val="134"/>
      <scheme val="minor"/>
    </font>
    <font>
      <sz val="12"/>
      <name val="宋体"/>
      <charset val="134"/>
    </font>
    <font>
      <sz val="10"/>
      <name val="宋体"/>
      <charset val="134"/>
    </font>
    <font>
      <sz val="9"/>
      <name val="宋体"/>
      <charset val="134"/>
    </font>
    <font>
      <sz val="11"/>
      <color indexed="8"/>
      <name val="宋体"/>
      <charset val="134"/>
    </font>
    <font>
      <sz val="18"/>
      <name val="方正小标宋简体"/>
      <charset val="134"/>
    </font>
    <font>
      <sz val="11"/>
      <name val="黑体"/>
      <charset val="134"/>
    </font>
    <font>
      <sz val="11"/>
      <name val="黑体"/>
      <charset val="0"/>
    </font>
    <font>
      <sz val="10"/>
      <name val="宋体"/>
      <charset val="0"/>
      <scheme val="minor"/>
    </font>
    <font>
      <sz val="10"/>
      <name val="宋体"/>
      <charset val="134"/>
      <scheme val="minor"/>
    </font>
    <font>
      <sz val="10"/>
      <color indexed="8"/>
      <name val="宋体"/>
      <charset val="0"/>
      <scheme val="minor"/>
    </font>
    <font>
      <sz val="10"/>
      <color indexed="8"/>
      <name val="宋体"/>
      <charset val="134"/>
      <scheme val="minor"/>
    </font>
    <font>
      <sz val="10"/>
      <color rgb="FF000000"/>
      <name val="宋体"/>
      <charset val="0"/>
      <scheme val="minor"/>
    </font>
    <font>
      <sz val="20"/>
      <name val="方正小标宋简体"/>
      <charset val="134"/>
    </font>
    <font>
      <sz val="9"/>
      <name val="SimSun"/>
      <charset val="134"/>
    </font>
    <font>
      <b/>
      <sz val="11"/>
      <name val="宋体"/>
      <charset val="134"/>
      <scheme val="minor"/>
    </font>
    <font>
      <b/>
      <sz val="11"/>
      <name val="SimSun"/>
      <charset val="134"/>
    </font>
    <font>
      <sz val="11"/>
      <name val="宋体"/>
      <charset val="134"/>
      <scheme val="minor"/>
    </font>
    <font>
      <sz val="11"/>
      <name val="SimSun"/>
      <charset val="134"/>
    </font>
    <font>
      <sz val="11"/>
      <color rgb="FF000000"/>
      <name val="黑体"/>
      <charset val="134"/>
    </font>
    <font>
      <sz val="10"/>
      <name val="宋体"/>
      <charset val="134"/>
      <scheme val="major"/>
    </font>
    <font>
      <b/>
      <sz val="10"/>
      <name val="宋体"/>
      <charset val="134"/>
      <scheme val="major"/>
    </font>
    <font>
      <sz val="9"/>
      <name val="仿宋"/>
      <charset val="134"/>
    </font>
    <font>
      <b/>
      <sz val="10"/>
      <name val="宋体"/>
      <charset val="134"/>
    </font>
    <font>
      <sz val="10"/>
      <name val="方正小标宋简体"/>
      <charset val="134"/>
    </font>
    <font>
      <sz val="10"/>
      <name val="黑体"/>
      <charset val="134"/>
    </font>
    <font>
      <b/>
      <sz val="12"/>
      <name val="宋体"/>
      <charset val="134"/>
    </font>
    <font>
      <b/>
      <sz val="9"/>
      <name val="SimSun"/>
      <charset val="134"/>
    </font>
    <font>
      <sz val="18"/>
      <name val="方正小标宋简体"/>
      <charset val="0"/>
    </font>
    <font>
      <sz val="10"/>
      <name val="方正小标宋简体"/>
      <charset val="0"/>
    </font>
    <font>
      <b/>
      <sz val="11"/>
      <name val="黑体"/>
      <charset val="0"/>
    </font>
    <font>
      <b/>
      <sz val="10"/>
      <name val="黑体"/>
      <charset val="0"/>
    </font>
    <font>
      <sz val="10"/>
      <name val="黑体"/>
      <charset val="0"/>
    </font>
    <font>
      <b/>
      <sz val="10"/>
      <name val="Times New Roman"/>
      <charset val="0"/>
    </font>
    <font>
      <sz val="10"/>
      <name val="Times New Roman"/>
      <charset val="0"/>
    </font>
    <font>
      <sz val="12"/>
      <name val="Times New Roman"/>
      <charset val="0"/>
    </font>
    <font>
      <sz val="18"/>
      <color theme="1"/>
      <name val="方正小标宋简体"/>
      <charset val="134"/>
    </font>
    <font>
      <sz val="12"/>
      <color theme="1"/>
      <name val="黑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Nimbus Roman No9 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top/>
      <bottom style="thin">
        <color auto="1"/>
      </bottom>
      <diagonal/>
    </border>
    <border>
      <left style="thin">
        <color indexed="8"/>
      </left>
      <right/>
      <top style="thin">
        <color indexed="8"/>
      </top>
      <bottom/>
      <diagonal/>
    </border>
    <border>
      <left style="thin">
        <color indexed="8"/>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2" borderId="18"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9" applyNumberFormat="0" applyFill="0" applyAlignment="0" applyProtection="0">
      <alignment vertical="center"/>
    </xf>
    <xf numFmtId="0" fontId="45" fillId="0" borderId="19" applyNumberFormat="0" applyFill="0" applyAlignment="0" applyProtection="0">
      <alignment vertical="center"/>
    </xf>
    <xf numFmtId="0" fontId="46" fillId="0" borderId="20" applyNumberFormat="0" applyFill="0" applyAlignment="0" applyProtection="0">
      <alignment vertical="center"/>
    </xf>
    <xf numFmtId="0" fontId="46" fillId="0" borderId="0" applyNumberFormat="0" applyFill="0" applyBorder="0" applyAlignment="0" applyProtection="0">
      <alignment vertical="center"/>
    </xf>
    <xf numFmtId="0" fontId="47" fillId="3" borderId="21" applyNumberFormat="0" applyAlignment="0" applyProtection="0">
      <alignment vertical="center"/>
    </xf>
    <xf numFmtId="0" fontId="48" fillId="4" borderId="22" applyNumberFormat="0" applyAlignment="0" applyProtection="0">
      <alignment vertical="center"/>
    </xf>
    <xf numFmtId="0" fontId="49" fillId="4" borderId="21" applyNumberFormat="0" applyAlignment="0" applyProtection="0">
      <alignment vertical="center"/>
    </xf>
    <xf numFmtId="0" fontId="50" fillId="5" borderId="23" applyNumberFormat="0" applyAlignment="0" applyProtection="0">
      <alignment vertical="center"/>
    </xf>
    <xf numFmtId="0" fontId="51" fillId="0" borderId="24" applyNumberFormat="0" applyFill="0" applyAlignment="0" applyProtection="0">
      <alignment vertical="center"/>
    </xf>
    <xf numFmtId="0" fontId="52" fillId="0" borderId="25" applyNumberFormat="0" applyFill="0" applyAlignment="0" applyProtection="0">
      <alignment vertical="center"/>
    </xf>
    <xf numFmtId="0" fontId="53" fillId="6" borderId="0" applyNumberFormat="0" applyBorder="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1" borderId="0" applyNumberFormat="0" applyBorder="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xf numFmtId="0" fontId="1" fillId="0" borderId="0">
      <alignment vertical="center"/>
    </xf>
    <xf numFmtId="0" fontId="4" fillId="0" borderId="0">
      <alignment vertical="center"/>
    </xf>
    <xf numFmtId="0" fontId="1" fillId="0" borderId="0" applyProtection="0"/>
    <xf numFmtId="0" fontId="3" fillId="0" borderId="0">
      <alignment vertical="center"/>
    </xf>
    <xf numFmtId="0" fontId="3" fillId="0" borderId="0">
      <alignment vertical="center"/>
    </xf>
    <xf numFmtId="0" fontId="1" fillId="0" borderId="0"/>
    <xf numFmtId="0" fontId="1" fillId="0" borderId="0"/>
  </cellStyleXfs>
  <cellXfs count="20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50">
      <alignment vertical="center"/>
    </xf>
    <xf numFmtId="0" fontId="4" fillId="0" borderId="0" xfId="50" applyAlignment="1">
      <alignment horizontal="left" vertical="center"/>
    </xf>
    <xf numFmtId="0" fontId="5" fillId="0" borderId="0" xfId="0" applyNumberFormat="1" applyFont="1" applyFill="1" applyAlignment="1">
      <alignment horizontal="center" vertical="center" wrapText="1"/>
    </xf>
    <xf numFmtId="0" fontId="6" fillId="0" borderId="0" xfId="51" applyNumberFormat="1" applyFont="1" applyFill="1" applyBorder="1" applyAlignment="1"/>
    <xf numFmtId="0" fontId="6" fillId="0" borderId="0" xfId="51" applyNumberFormat="1" applyFont="1" applyFill="1" applyBorder="1" applyAlignment="1">
      <alignment horizontal="center" vertical="center" wrapText="1"/>
    </xf>
    <xf numFmtId="0" fontId="7" fillId="0" borderId="0" xfId="51" applyNumberFormat="1" applyFont="1" applyFill="1" applyBorder="1" applyAlignment="1">
      <alignment horizontal="center" vertical="center" wrapText="1"/>
    </xf>
    <xf numFmtId="0" fontId="6" fillId="0" borderId="1" xfId="51" applyNumberFormat="1" applyFont="1" applyFill="1" applyBorder="1" applyAlignment="1">
      <alignment horizontal="center" vertical="center" wrapText="1"/>
    </xf>
    <xf numFmtId="176" fontId="6" fillId="0" borderId="1" xfId="51" applyNumberFormat="1" applyFont="1" applyFill="1" applyBorder="1" applyAlignment="1">
      <alignment horizontal="center" vertical="center" wrapText="1"/>
    </xf>
    <xf numFmtId="0" fontId="8" fillId="0" borderId="2" xfId="54" applyNumberFormat="1" applyFont="1" applyFill="1" applyBorder="1" applyAlignment="1">
      <alignment horizontal="center" vertical="center" wrapText="1"/>
    </xf>
    <xf numFmtId="0" fontId="8" fillId="0" borderId="2" xfId="52"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 fillId="0" borderId="0" xfId="0" applyNumberFormat="1" applyFont="1" applyFill="1" applyAlignment="1">
      <alignment horizontal="left" vertical="center" wrapText="1"/>
    </xf>
    <xf numFmtId="0" fontId="7" fillId="0" borderId="0" xfId="51" applyNumberFormat="1" applyFont="1" applyFill="1" applyBorder="1" applyAlignment="1">
      <alignment horizontal="left" vertical="center" wrapText="1"/>
    </xf>
    <xf numFmtId="0" fontId="6" fillId="0" borderId="0" xfId="54" applyFont="1" applyFill="1" applyAlignment="1">
      <alignment horizontal="right" vertical="center" wrapText="1"/>
    </xf>
    <xf numFmtId="0" fontId="6" fillId="0" borderId="2" xfId="51"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8" fillId="0" borderId="2" xfId="52" applyNumberFormat="1" applyFont="1" applyFill="1" applyBorder="1" applyAlignment="1" applyProtection="1">
      <alignment horizontal="left" vertical="center" wrapText="1"/>
    </xf>
    <xf numFmtId="0" fontId="8" fillId="0" borderId="2" xfId="53"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3" xfId="0" applyFont="1" applyFill="1" applyBorder="1" applyAlignment="1">
      <alignment horizontal="center" vertical="center"/>
    </xf>
    <xf numFmtId="0" fontId="12" fillId="0" borderId="2" xfId="0" applyFont="1" applyFill="1" applyBorder="1" applyAlignment="1">
      <alignment horizontal="left" vertical="center" wrapText="1"/>
    </xf>
    <xf numFmtId="0" fontId="13" fillId="0" borderId="0" xfId="54" applyFont="1" applyFill="1" applyBorder="1" applyAlignment="1">
      <alignment vertical="center"/>
    </xf>
    <xf numFmtId="0" fontId="14" fillId="0" borderId="0" xfId="0" applyNumberFormat="1" applyFont="1" applyFill="1" applyBorder="1" applyAlignment="1">
      <alignment vertical="center" wrapText="1"/>
    </xf>
    <xf numFmtId="0" fontId="5" fillId="0" borderId="0" xfId="0" applyNumberFormat="1" applyFont="1" applyFill="1" applyBorder="1" applyAlignment="1">
      <alignment horizontal="center" vertical="center" wrapText="1"/>
    </xf>
    <xf numFmtId="0" fontId="6" fillId="0" borderId="0" xfId="0" applyFont="1" applyFill="1" applyBorder="1" applyAlignment="1">
      <alignment vertical="center"/>
    </xf>
    <xf numFmtId="0" fontId="6" fillId="0" borderId="2" xfId="0" applyNumberFormat="1" applyFont="1" applyFill="1" applyBorder="1" applyAlignment="1">
      <alignment horizontal="center" vertical="center" wrapText="1"/>
    </xf>
    <xf numFmtId="0" fontId="15" fillId="0" borderId="2" xfId="0" applyNumberFormat="1" applyFont="1" applyFill="1" applyBorder="1" applyAlignment="1">
      <alignment horizontal="left" vertical="center" wrapText="1"/>
    </xf>
    <xf numFmtId="4" fontId="16" fillId="0" borderId="2" xfId="0" applyNumberFormat="1" applyFont="1" applyFill="1" applyBorder="1" applyAlignment="1">
      <alignment horizontal="right" vertical="center" wrapText="1"/>
    </xf>
    <xf numFmtId="0" fontId="17" fillId="0" borderId="2" xfId="0" applyNumberFormat="1" applyFont="1" applyFill="1" applyBorder="1" applyAlignment="1">
      <alignment horizontal="left" vertical="center" wrapText="1"/>
    </xf>
    <xf numFmtId="4" fontId="18" fillId="0" borderId="2" xfId="0" applyNumberFormat="1" applyFont="1" applyFill="1" applyBorder="1" applyAlignment="1">
      <alignment horizontal="right" vertical="center" wrapText="1"/>
    </xf>
    <xf numFmtId="0" fontId="6" fillId="0" borderId="0" xfId="0" applyNumberFormat="1" applyFont="1" applyFill="1" applyBorder="1" applyAlignment="1">
      <alignment horizontal="right" vertical="center" wrapText="1"/>
    </xf>
    <xf numFmtId="177" fontId="1"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wrapText="1"/>
    </xf>
    <xf numFmtId="0" fontId="19" fillId="0" borderId="0" xfId="0" applyFont="1" applyFill="1" applyBorder="1" applyAlignment="1">
      <alignment horizontal="left" vertical="center" wrapText="1"/>
    </xf>
    <xf numFmtId="0" fontId="19" fillId="0" borderId="0"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left" vertical="center" wrapText="1"/>
    </xf>
    <xf numFmtId="0" fontId="20" fillId="0" borderId="5" xfId="0" applyNumberFormat="1"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2" xfId="0" applyNumberFormat="1" applyFont="1" applyFill="1" applyBorder="1" applyAlignment="1">
      <alignment horizontal="left" vertical="center" wrapText="1"/>
    </xf>
    <xf numFmtId="0" fontId="20" fillId="0" borderId="6"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4" xfId="0" applyFont="1" applyFill="1" applyBorder="1" applyAlignment="1">
      <alignment vertical="center" wrapText="1"/>
    </xf>
    <xf numFmtId="0" fontId="21" fillId="0" borderId="5"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0" xfId="0" applyFont="1" applyFill="1" applyBorder="1" applyAlignment="1">
      <alignment vertical="center" wrapText="1"/>
    </xf>
    <xf numFmtId="0" fontId="19" fillId="0" borderId="2" xfId="0" applyFont="1" applyFill="1" applyBorder="1" applyAlignment="1">
      <alignment horizontal="left" vertical="center" wrapText="1"/>
    </xf>
    <xf numFmtId="0" fontId="20" fillId="0" borderId="8"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1" fillId="0" borderId="2" xfId="0" applyFont="1" applyFill="1" applyBorder="1" applyAlignment="1">
      <alignment vertical="center" wrapText="1"/>
    </xf>
    <xf numFmtId="0" fontId="1" fillId="0" borderId="0" xfId="0" applyFont="1" applyFill="1" applyBorder="1" applyAlignment="1"/>
    <xf numFmtId="0" fontId="6" fillId="0" borderId="0" xfId="0" applyNumberFormat="1" applyFont="1" applyFill="1" applyBorder="1" applyAlignment="1" applyProtection="1">
      <alignment vertical="center"/>
    </xf>
    <xf numFmtId="0" fontId="6" fillId="0" borderId="2"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vertical="center"/>
    </xf>
    <xf numFmtId="3" fontId="2" fillId="0" borderId="2" xfId="0" applyNumberFormat="1" applyFont="1" applyFill="1" applyBorder="1" applyAlignment="1" applyProtection="1">
      <alignment horizontal="right" vertical="center"/>
    </xf>
    <xf numFmtId="0" fontId="2" fillId="0" borderId="2" xfId="0" applyNumberFormat="1" applyFont="1" applyFill="1" applyBorder="1" applyAlignment="1" applyProtection="1">
      <alignment vertical="center"/>
    </xf>
    <xf numFmtId="3" fontId="2" fillId="0" borderId="1" xfId="0" applyNumberFormat="1" applyFont="1" applyFill="1" applyBorder="1" applyAlignment="1" applyProtection="1">
      <alignment horizontal="right" vertical="center"/>
    </xf>
    <xf numFmtId="0" fontId="2" fillId="0" borderId="5" xfId="0" applyNumberFormat="1" applyFont="1" applyFill="1" applyBorder="1" applyAlignment="1" applyProtection="1">
      <alignment vertical="center"/>
    </xf>
    <xf numFmtId="3" fontId="2" fillId="0" borderId="8" xfId="0" applyNumberFormat="1" applyFont="1" applyFill="1" applyBorder="1" applyAlignment="1" applyProtection="1">
      <alignment horizontal="right" vertical="center"/>
    </xf>
    <xf numFmtId="3" fontId="2" fillId="0" borderId="4" xfId="0" applyNumberFormat="1" applyFont="1" applyFill="1" applyBorder="1" applyAlignment="1" applyProtection="1">
      <alignment horizontal="right" vertical="center"/>
    </xf>
    <xf numFmtId="0" fontId="6" fillId="0" borderId="0" xfId="0" applyNumberFormat="1" applyFont="1" applyFill="1" applyBorder="1" applyAlignment="1" applyProtection="1">
      <alignment horizontal="right" vertical="center"/>
    </xf>
    <xf numFmtId="3" fontId="23" fillId="0" borderId="2" xfId="0" applyNumberFormat="1" applyFont="1" applyFill="1" applyBorder="1" applyAlignment="1" applyProtection="1">
      <alignment horizontal="right" vertical="center"/>
    </xf>
    <xf numFmtId="0" fontId="2" fillId="0" borderId="2" xfId="0" applyNumberFormat="1" applyFont="1" applyFill="1" applyBorder="1" applyAlignment="1" applyProtection="1">
      <alignment horizontal="right" vertical="center"/>
    </xf>
    <xf numFmtId="0" fontId="23" fillId="0" borderId="2" xfId="0" applyNumberFormat="1" applyFont="1" applyFill="1" applyBorder="1" applyAlignment="1" applyProtection="1">
      <alignment horizontal="center" vertical="center"/>
    </xf>
    <xf numFmtId="0" fontId="5" fillId="0" borderId="0" xfId="0" applyNumberFormat="1" applyFont="1" applyFill="1" applyAlignment="1" applyProtection="1">
      <alignment horizontal="center" vertical="center"/>
    </xf>
    <xf numFmtId="0" fontId="6" fillId="0" borderId="2" xfId="0" applyFont="1" applyFill="1" applyBorder="1" applyAlignment="1">
      <alignment horizontal="center" vertical="center"/>
    </xf>
    <xf numFmtId="0" fontId="2" fillId="0" borderId="2" xfId="0" applyFont="1" applyFill="1" applyBorder="1" applyAlignment="1">
      <alignment horizontal="left" vertical="center"/>
    </xf>
    <xf numFmtId="0" fontId="23" fillId="0" borderId="2" xfId="0" applyFont="1" applyFill="1" applyBorder="1" applyAlignment="1">
      <alignment horizontal="center" vertical="center"/>
    </xf>
    <xf numFmtId="3" fontId="23" fillId="0" borderId="2" xfId="0" applyNumberFormat="1" applyFont="1" applyFill="1" applyBorder="1" applyAlignment="1">
      <alignment horizontal="right" vertical="center"/>
    </xf>
    <xf numFmtId="0" fontId="23" fillId="0" borderId="2" xfId="0" applyFont="1" applyFill="1" applyBorder="1" applyAlignment="1">
      <alignment vertical="center"/>
    </xf>
    <xf numFmtId="3" fontId="2" fillId="0" borderId="2" xfId="0" applyNumberFormat="1" applyFont="1" applyFill="1" applyBorder="1" applyAlignment="1">
      <alignment horizontal="right" vertical="center"/>
    </xf>
    <xf numFmtId="0" fontId="2" fillId="0" borderId="2" xfId="0" applyFont="1" applyFill="1" applyBorder="1" applyAlignment="1">
      <alignment vertical="center"/>
    </xf>
    <xf numFmtId="0" fontId="2" fillId="0" borderId="9" xfId="0" applyFont="1" applyFill="1" applyBorder="1" applyAlignment="1">
      <alignment horizontal="left" vertical="center"/>
    </xf>
    <xf numFmtId="0" fontId="23" fillId="0" borderId="9" xfId="0" applyFont="1" applyFill="1" applyBorder="1" applyAlignment="1">
      <alignment vertical="center"/>
    </xf>
    <xf numFmtId="3" fontId="2" fillId="0" borderId="9" xfId="0" applyNumberFormat="1" applyFont="1" applyFill="1" applyBorder="1" applyAlignment="1">
      <alignment horizontal="right" vertical="center"/>
    </xf>
    <xf numFmtId="3" fontId="23" fillId="0" borderId="9" xfId="0" applyNumberFormat="1" applyFont="1" applyFill="1" applyBorder="1" applyAlignment="1">
      <alignment horizontal="right" vertical="center"/>
    </xf>
    <xf numFmtId="0" fontId="2" fillId="0" borderId="10" xfId="0" applyFont="1" applyFill="1" applyBorder="1" applyAlignment="1">
      <alignment horizontal="left" vertical="center"/>
    </xf>
    <xf numFmtId="0" fontId="2" fillId="0" borderId="10" xfId="0" applyFont="1" applyFill="1" applyBorder="1" applyAlignment="1">
      <alignment vertical="center"/>
    </xf>
    <xf numFmtId="3" fontId="2" fillId="0" borderId="10" xfId="0" applyNumberFormat="1" applyFont="1" applyFill="1" applyBorder="1" applyAlignment="1">
      <alignment horizontal="right" vertical="center"/>
    </xf>
    <xf numFmtId="0" fontId="24" fillId="0" borderId="0" xfId="0" applyNumberFormat="1" applyFont="1" applyFill="1" applyAlignment="1" applyProtection="1">
      <alignment horizontal="center" vertical="center"/>
    </xf>
    <xf numFmtId="0" fontId="25" fillId="0" borderId="0" xfId="0" applyFont="1" applyFill="1" applyBorder="1" applyAlignment="1">
      <alignment vertical="center"/>
    </xf>
    <xf numFmtId="10" fontId="6" fillId="0" borderId="2" xfId="0" applyNumberFormat="1" applyFont="1" applyFill="1" applyBorder="1" applyAlignment="1">
      <alignment horizontal="center" vertical="center" wrapText="1"/>
    </xf>
    <xf numFmtId="10" fontId="23" fillId="0" borderId="2" xfId="0" applyNumberFormat="1" applyFont="1" applyFill="1" applyBorder="1" applyAlignment="1">
      <alignment vertical="center"/>
    </xf>
    <xf numFmtId="10" fontId="2" fillId="0" borderId="2" xfId="0" applyNumberFormat="1" applyFont="1" applyFill="1" applyBorder="1" applyAlignment="1">
      <alignment vertical="center"/>
    </xf>
    <xf numFmtId="3" fontId="23" fillId="0" borderId="11" xfId="0" applyNumberFormat="1" applyFont="1" applyFill="1" applyBorder="1" applyAlignment="1">
      <alignment horizontal="right" vertical="center"/>
    </xf>
    <xf numFmtId="10" fontId="23" fillId="0" borderId="4" xfId="0" applyNumberFormat="1" applyFont="1" applyFill="1" applyBorder="1" applyAlignment="1">
      <alignment vertical="center"/>
    </xf>
    <xf numFmtId="3" fontId="2" fillId="0" borderId="12" xfId="0" applyNumberFormat="1" applyFont="1" applyFill="1" applyBorder="1" applyAlignment="1">
      <alignment horizontal="right" vertical="center"/>
    </xf>
    <xf numFmtId="0" fontId="0" fillId="0" borderId="0" xfId="0" applyFill="1" applyAlignment="1">
      <alignment vertical="center"/>
    </xf>
    <xf numFmtId="0" fontId="1" fillId="0" borderId="0" xfId="0" applyFont="1" applyFill="1" applyAlignment="1"/>
    <xf numFmtId="0" fontId="6" fillId="0" borderId="10" xfId="0" applyFont="1" applyFill="1" applyBorder="1" applyAlignment="1">
      <alignment horizontal="center" vertical="center"/>
    </xf>
    <xf numFmtId="0" fontId="23" fillId="0" borderId="10" xfId="0" applyFont="1" applyFill="1" applyBorder="1" applyAlignment="1">
      <alignment horizontal="center" vertical="center"/>
    </xf>
    <xf numFmtId="3" fontId="23" fillId="0" borderId="10" xfId="0" applyNumberFormat="1" applyFont="1" applyFill="1" applyBorder="1" applyAlignment="1">
      <alignment horizontal="right" vertical="center"/>
    </xf>
    <xf numFmtId="0" fontId="23" fillId="0" borderId="10" xfId="0" applyFont="1" applyFill="1" applyBorder="1" applyAlignment="1">
      <alignment vertical="center"/>
    </xf>
    <xf numFmtId="3" fontId="2" fillId="0" borderId="13" xfId="0" applyNumberFormat="1" applyFont="1" applyFill="1" applyBorder="1" applyAlignment="1">
      <alignment horizontal="right" vertical="center"/>
    </xf>
    <xf numFmtId="0" fontId="6" fillId="0" borderId="0" xfId="0" applyNumberFormat="1" applyFont="1" applyFill="1" applyBorder="1" applyAlignment="1">
      <alignment vertical="center" wrapText="1"/>
    </xf>
    <xf numFmtId="0" fontId="18" fillId="0" borderId="0" xfId="0" applyNumberFormat="1" applyFont="1" applyFill="1" applyBorder="1" applyAlignment="1">
      <alignment vertical="center" wrapText="1"/>
    </xf>
    <xf numFmtId="0" fontId="18" fillId="0" borderId="2" xfId="0" applyNumberFormat="1" applyFont="1" applyFill="1" applyBorder="1" applyAlignment="1">
      <alignment vertical="center" wrapText="1"/>
    </xf>
    <xf numFmtId="4" fontId="17" fillId="0" borderId="2" xfId="0" applyNumberFormat="1" applyFont="1" applyFill="1" applyBorder="1" applyAlignment="1">
      <alignment vertical="center" wrapText="1"/>
    </xf>
    <xf numFmtId="3" fontId="2" fillId="0" borderId="10" xfId="0" applyNumberFormat="1" applyFont="1" applyFill="1" applyBorder="1" applyAlignment="1">
      <alignment horizontal="right"/>
    </xf>
    <xf numFmtId="3" fontId="23" fillId="0" borderId="13" xfId="0" applyNumberFormat="1" applyFont="1" applyFill="1" applyBorder="1" applyAlignment="1">
      <alignment horizontal="right" vertical="center"/>
    </xf>
    <xf numFmtId="0" fontId="2" fillId="0" borderId="12" xfId="0" applyFont="1" applyFill="1" applyBorder="1" applyAlignment="1">
      <alignment vertical="center"/>
    </xf>
    <xf numFmtId="0" fontId="2" fillId="0" borderId="14" xfId="0" applyFont="1" applyFill="1" applyBorder="1" applyAlignment="1">
      <alignment vertical="center"/>
    </xf>
    <xf numFmtId="178" fontId="1" fillId="0" borderId="0" xfId="0" applyNumberFormat="1" applyFont="1" applyFill="1" applyBorder="1" applyAlignment="1">
      <alignment horizontal="right"/>
    </xf>
    <xf numFmtId="0" fontId="1" fillId="0" borderId="0" xfId="0" applyFont="1" applyFill="1" applyBorder="1" applyAlignment="1">
      <alignment horizontal="right"/>
    </xf>
    <xf numFmtId="0" fontId="2" fillId="0" borderId="0" xfId="0" applyFont="1" applyFill="1" applyBorder="1" applyAlignment="1">
      <alignment horizontal="right" vertical="center"/>
    </xf>
    <xf numFmtId="178" fontId="5" fillId="0" borderId="0" xfId="0" applyNumberFormat="1" applyFont="1" applyFill="1" applyAlignment="1" applyProtection="1">
      <alignment horizontal="right" vertical="center"/>
    </xf>
    <xf numFmtId="178" fontId="6" fillId="0" borderId="0" xfId="0" applyNumberFormat="1" applyFont="1" applyFill="1" applyBorder="1" applyAlignment="1">
      <alignment horizontal="right" vertical="center"/>
    </xf>
    <xf numFmtId="178" fontId="6" fillId="0" borderId="10" xfId="0" applyNumberFormat="1" applyFont="1" applyFill="1" applyBorder="1" applyAlignment="1">
      <alignment horizontal="center" vertical="center"/>
    </xf>
    <xf numFmtId="0" fontId="23" fillId="0" borderId="10" xfId="0" applyFont="1" applyFill="1" applyBorder="1" applyAlignment="1">
      <alignment horizontal="left" vertical="center"/>
    </xf>
    <xf numFmtId="3" fontId="23" fillId="0" borderId="12" xfId="0" applyNumberFormat="1" applyFont="1" applyFill="1" applyBorder="1" applyAlignment="1">
      <alignment horizontal="right" vertical="center"/>
    </xf>
    <xf numFmtId="178" fontId="2" fillId="0" borderId="10" xfId="0" applyNumberFormat="1" applyFont="1" applyFill="1" applyBorder="1" applyAlignment="1">
      <alignment horizontal="right" vertical="center"/>
    </xf>
    <xf numFmtId="178" fontId="23" fillId="0" borderId="10" xfId="0" applyNumberFormat="1" applyFont="1" applyFill="1" applyBorder="1" applyAlignment="1">
      <alignment horizontal="right" vertical="center"/>
    </xf>
    <xf numFmtId="0" fontId="5" fillId="0" borderId="0" xfId="0" applyNumberFormat="1" applyFont="1" applyFill="1" applyAlignment="1" applyProtection="1">
      <alignment horizontal="right" vertical="center"/>
    </xf>
    <xf numFmtId="0" fontId="24" fillId="0" borderId="0" xfId="0" applyNumberFormat="1" applyFont="1" applyFill="1" applyAlignment="1" applyProtection="1">
      <alignment horizontal="right" vertical="center"/>
    </xf>
    <xf numFmtId="0" fontId="6" fillId="0" borderId="0" xfId="0" applyFont="1" applyFill="1" applyBorder="1" applyAlignment="1">
      <alignment horizontal="right" vertical="center"/>
    </xf>
    <xf numFmtId="0" fontId="25" fillId="0" borderId="0" xfId="0" applyFont="1" applyFill="1" applyBorder="1" applyAlignment="1">
      <alignment horizontal="right" vertical="center"/>
    </xf>
    <xf numFmtId="0" fontId="6" fillId="0" borderId="12" xfId="0" applyFont="1" applyFill="1" applyBorder="1" applyAlignment="1">
      <alignment horizontal="center" vertical="center"/>
    </xf>
    <xf numFmtId="10" fontId="23" fillId="0" borderId="2" xfId="0" applyNumberFormat="1" applyFont="1" applyFill="1" applyBorder="1" applyAlignment="1">
      <alignment horizontal="right" vertical="center"/>
    </xf>
    <xf numFmtId="10" fontId="2" fillId="0" borderId="2" xfId="0" applyNumberFormat="1" applyFont="1" applyFill="1" applyBorder="1" applyAlignment="1">
      <alignment horizontal="right" vertical="center"/>
    </xf>
    <xf numFmtId="0" fontId="23" fillId="0" borderId="2"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vertical="center"/>
    </xf>
    <xf numFmtId="0" fontId="26" fillId="0" borderId="0" xfId="0" applyFont="1" applyFill="1" applyBorder="1" applyAlignment="1">
      <alignment vertical="center"/>
    </xf>
    <xf numFmtId="0" fontId="27" fillId="0" borderId="0" xfId="0" applyNumberFormat="1" applyFont="1" applyFill="1" applyBorder="1" applyAlignment="1">
      <alignment vertical="center" wrapText="1"/>
    </xf>
    <xf numFmtId="0" fontId="0" fillId="0" borderId="0" xfId="0" applyFill="1">
      <alignment vertical="center"/>
    </xf>
    <xf numFmtId="0" fontId="6" fillId="0" borderId="15" xfId="0" applyNumberFormat="1" applyFont="1" applyFill="1" applyBorder="1" applyAlignment="1" applyProtection="1">
      <alignment vertical="center"/>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7" xfId="0" applyFont="1" applyFill="1" applyBorder="1" applyAlignment="1">
      <alignment horizontal="center" vertical="center" wrapText="1"/>
    </xf>
    <xf numFmtId="178" fontId="2" fillId="0" borderId="12" xfId="0" applyNumberFormat="1" applyFont="1" applyFill="1" applyBorder="1" applyAlignment="1">
      <alignment horizontal="right" vertical="center"/>
    </xf>
    <xf numFmtId="178" fontId="23" fillId="0" borderId="12" xfId="0" applyNumberFormat="1" applyFont="1" applyFill="1" applyBorder="1" applyAlignment="1">
      <alignment horizontal="right" vertical="center"/>
    </xf>
    <xf numFmtId="0" fontId="2" fillId="0" borderId="10" xfId="0" applyFont="1" applyFill="1" applyBorder="1" applyAlignment="1">
      <alignment horizontal="right" vertical="center"/>
    </xf>
    <xf numFmtId="0" fontId="2" fillId="0" borderId="12" xfId="0" applyFont="1" applyFill="1" applyBorder="1" applyAlignment="1">
      <alignment horizontal="right" vertical="center"/>
    </xf>
    <xf numFmtId="0" fontId="6" fillId="0" borderId="2" xfId="0" applyFont="1" applyFill="1" applyBorder="1" applyAlignment="1">
      <alignment horizontal="center" vertical="center" wrapText="1"/>
    </xf>
    <xf numFmtId="10" fontId="2" fillId="0" borderId="0" xfId="0" applyNumberFormat="1" applyFont="1" applyFill="1" applyBorder="1" applyAlignment="1">
      <alignment vertical="center"/>
    </xf>
    <xf numFmtId="0" fontId="28" fillId="0" borderId="0" xfId="49" applyFont="1" applyAlignment="1">
      <alignment horizontal="center" vertical="center"/>
    </xf>
    <xf numFmtId="178" fontId="28" fillId="0" borderId="0" xfId="49" applyNumberFormat="1" applyFont="1" applyAlignment="1">
      <alignment horizontal="right" vertical="center"/>
    </xf>
    <xf numFmtId="178" fontId="6" fillId="0" borderId="0" xfId="0" applyNumberFormat="1" applyFont="1" applyFill="1" applyBorder="1" applyAlignment="1" applyProtection="1">
      <alignment horizontal="right" vertical="center"/>
    </xf>
    <xf numFmtId="10" fontId="29" fillId="0" borderId="0" xfId="49" applyNumberFormat="1" applyFont="1" applyAlignment="1">
      <alignment horizontal="center" vertical="center"/>
    </xf>
    <xf numFmtId="10" fontId="25" fillId="0" borderId="0" xfId="0" applyNumberFormat="1" applyFont="1" applyFill="1" applyBorder="1" applyAlignment="1">
      <alignment vertical="center"/>
    </xf>
    <xf numFmtId="10" fontId="6" fillId="0" borderId="0" xfId="0" applyNumberFormat="1" applyFont="1" applyFill="1" applyBorder="1" applyAlignment="1">
      <alignment horizontal="right" vertical="center"/>
    </xf>
    <xf numFmtId="178" fontId="2" fillId="0" borderId="13" xfId="0" applyNumberFormat="1" applyFont="1" applyFill="1" applyBorder="1" applyAlignment="1">
      <alignment horizontal="right" vertical="center"/>
    </xf>
    <xf numFmtId="0" fontId="23" fillId="0" borderId="12" xfId="0" applyFont="1" applyFill="1" applyBorder="1" applyAlignment="1">
      <alignment horizontal="left" vertical="center"/>
    </xf>
    <xf numFmtId="178" fontId="2" fillId="0" borderId="9" xfId="0" applyNumberFormat="1" applyFont="1" applyFill="1" applyBorder="1" applyAlignment="1">
      <alignment horizontal="right" vertical="center"/>
    </xf>
    <xf numFmtId="3" fontId="2" fillId="0" borderId="16" xfId="0" applyNumberFormat="1" applyFont="1" applyFill="1" applyBorder="1" applyAlignment="1">
      <alignment horizontal="right" vertical="center"/>
    </xf>
    <xf numFmtId="3" fontId="2" fillId="0" borderId="11" xfId="0" applyNumberFormat="1" applyFont="1" applyFill="1" applyBorder="1" applyAlignment="1">
      <alignment horizontal="right" vertical="center"/>
    </xf>
    <xf numFmtId="0" fontId="2" fillId="0" borderId="13" xfId="0" applyFont="1" applyFill="1" applyBorder="1" applyAlignment="1">
      <alignment horizontal="left" vertical="center"/>
    </xf>
    <xf numFmtId="0" fontId="23" fillId="0" borderId="13" xfId="0" applyFont="1" applyFill="1" applyBorder="1" applyAlignment="1">
      <alignment horizontal="left" vertical="center"/>
    </xf>
    <xf numFmtId="0" fontId="2" fillId="0" borderId="12" xfId="0" applyFont="1" applyFill="1" applyBorder="1" applyAlignment="1">
      <alignment horizontal="left" vertical="center"/>
    </xf>
    <xf numFmtId="0" fontId="30" fillId="0" borderId="0" xfId="0" applyFont="1" applyFill="1" applyBorder="1" applyAlignment="1">
      <alignment vertical="center"/>
    </xf>
    <xf numFmtId="0" fontId="31" fillId="0" borderId="0" xfId="0" applyFont="1" applyFill="1" applyBorder="1" applyAlignment="1">
      <alignment vertical="center"/>
    </xf>
    <xf numFmtId="0" fontId="32" fillId="0" borderId="0" xfId="0" applyFont="1" applyFill="1" applyBorder="1" applyAlignment="1">
      <alignment vertical="center"/>
    </xf>
    <xf numFmtId="178" fontId="1" fillId="0" borderId="0" xfId="0" applyNumberFormat="1" applyFont="1" applyFill="1" applyBorder="1" applyAlignment="1">
      <alignment horizontal="right" vertical="center"/>
    </xf>
    <xf numFmtId="0" fontId="6" fillId="0" borderId="0" xfId="0" applyNumberFormat="1" applyFont="1" applyFill="1" applyAlignment="1" applyProtection="1">
      <alignment vertical="center"/>
    </xf>
    <xf numFmtId="0" fontId="6" fillId="0" borderId="0" xfId="0" applyNumberFormat="1" applyFont="1" applyFill="1" applyAlignment="1" applyProtection="1">
      <alignment horizontal="right" vertical="center"/>
    </xf>
    <xf numFmtId="0" fontId="6" fillId="0" borderId="0" xfId="0" applyFont="1" applyFill="1" applyBorder="1" applyAlignment="1"/>
    <xf numFmtId="0" fontId="7" fillId="0" borderId="2" xfId="0" applyFont="1" applyFill="1" applyBorder="1" applyAlignment="1">
      <alignment horizontal="center" vertical="center"/>
    </xf>
    <xf numFmtId="178" fontId="7" fillId="0" borderId="2" xfId="0" applyNumberFormat="1" applyFont="1" applyFill="1" applyBorder="1" applyAlignment="1">
      <alignment horizontal="center" vertical="center" wrapText="1"/>
    </xf>
    <xf numFmtId="0" fontId="7" fillId="0" borderId="1" xfId="55" applyFont="1" applyBorder="1" applyAlignment="1">
      <alignment horizontal="center" vertical="center" wrapText="1"/>
    </xf>
    <xf numFmtId="0" fontId="7" fillId="0" borderId="4" xfId="55" applyFont="1" applyBorder="1" applyAlignment="1">
      <alignment horizontal="center" vertical="center" wrapText="1"/>
    </xf>
    <xf numFmtId="0" fontId="7" fillId="0" borderId="4" xfId="0" applyFont="1" applyFill="1" applyBorder="1" applyAlignment="1">
      <alignment vertical="center" shrinkToFit="1"/>
    </xf>
    <xf numFmtId="41" fontId="33" fillId="0" borderId="4" xfId="0" applyNumberFormat="1" applyFont="1" applyFill="1" applyBorder="1" applyAlignment="1">
      <alignment horizontal="right" vertical="center" wrapText="1"/>
    </xf>
    <xf numFmtId="0" fontId="7" fillId="0" borderId="2" xfId="0" applyFont="1" applyFill="1" applyBorder="1" applyAlignment="1">
      <alignment vertical="center" shrinkToFit="1"/>
    </xf>
    <xf numFmtId="41" fontId="33" fillId="0" borderId="2" xfId="0" applyNumberFormat="1" applyFont="1" applyFill="1" applyBorder="1" applyAlignment="1">
      <alignment horizontal="right" vertical="center" wrapText="1"/>
    </xf>
    <xf numFmtId="3" fontId="34" fillId="0" borderId="2" xfId="55" applyNumberFormat="1" applyFont="1" applyBorder="1" applyAlignment="1">
      <alignment horizontal="right" vertical="center"/>
    </xf>
    <xf numFmtId="178" fontId="34" fillId="0" borderId="2" xfId="55" applyNumberFormat="1" applyFont="1" applyBorder="1" applyAlignment="1">
      <alignment horizontal="right" vertical="center"/>
    </xf>
    <xf numFmtId="41" fontId="34" fillId="0" borderId="2" xfId="0" applyNumberFormat="1" applyFont="1" applyFill="1" applyBorder="1" applyAlignment="1">
      <alignment horizontal="right" vertical="center"/>
    </xf>
    <xf numFmtId="41" fontId="33" fillId="0" borderId="2" xfId="0" applyNumberFormat="1" applyFont="1" applyFill="1" applyBorder="1" applyAlignment="1">
      <alignment horizontal="right" vertical="center"/>
    </xf>
    <xf numFmtId="0" fontId="2" fillId="0" borderId="2" xfId="0" applyFont="1" applyFill="1" applyBorder="1" applyAlignment="1">
      <alignment vertical="center" shrinkToFit="1"/>
    </xf>
    <xf numFmtId="178" fontId="35" fillId="0" borderId="0" xfId="0" applyNumberFormat="1" applyFont="1" applyFill="1" applyBorder="1" applyAlignment="1">
      <alignment horizontal="right" vertical="center"/>
    </xf>
    <xf numFmtId="0" fontId="35" fillId="0" borderId="0" xfId="0" applyFont="1" applyFill="1" applyBorder="1" applyAlignment="1">
      <alignment vertical="center"/>
    </xf>
    <xf numFmtId="178" fontId="1" fillId="0" borderId="0" xfId="0" applyNumberFormat="1" applyFont="1" applyFill="1" applyBorder="1" applyAlignment="1">
      <alignment horizontal="righ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vertical="center" wrapText="1"/>
    </xf>
    <xf numFmtId="0" fontId="7" fillId="0" borderId="2" xfId="0" applyFont="1" applyFill="1" applyBorder="1" applyAlignment="1">
      <alignment vertical="center" wrapText="1"/>
    </xf>
    <xf numFmtId="10" fontId="33" fillId="0" borderId="4" xfId="3" applyNumberFormat="1" applyFont="1" applyBorder="1" applyAlignment="1">
      <alignment horizontal="right" vertical="center"/>
    </xf>
    <xf numFmtId="10" fontId="33" fillId="0" borderId="2" xfId="0" applyNumberFormat="1" applyFont="1" applyFill="1" applyBorder="1" applyAlignment="1">
      <alignment vertical="center"/>
    </xf>
    <xf numFmtId="10" fontId="34" fillId="0" borderId="4" xfId="3" applyNumberFormat="1" applyFont="1" applyBorder="1" applyAlignment="1">
      <alignment horizontal="right" vertical="center"/>
    </xf>
    <xf numFmtId="10" fontId="34" fillId="0" borderId="2" xfId="0" applyNumberFormat="1" applyFont="1" applyFill="1" applyBorder="1" applyAlignment="1">
      <alignment vertical="center"/>
    </xf>
    <xf numFmtId="10" fontId="31" fillId="0" borderId="0" xfId="0" applyNumberFormat="1" applyFont="1" applyFill="1" applyBorder="1" applyAlignment="1">
      <alignment vertical="center"/>
    </xf>
    <xf numFmtId="0" fontId="0" fillId="0" borderId="0" xfId="0" applyAlignment="1">
      <alignment horizontal="center" vertical="center"/>
    </xf>
    <xf numFmtId="0" fontId="36" fillId="0" borderId="0" xfId="0" applyFont="1" applyAlignment="1">
      <alignment horizontal="center" vertical="center"/>
    </xf>
    <xf numFmtId="0" fontId="37" fillId="0" borderId="2" xfId="0" applyFont="1" applyBorder="1" applyAlignment="1">
      <alignment horizontal="center" vertical="center"/>
    </xf>
    <xf numFmtId="0" fontId="0" fillId="0" borderId="2" xfId="0" applyBorder="1" applyAlignment="1">
      <alignment horizontal="center" vertical="center"/>
    </xf>
    <xf numFmtId="0" fontId="38" fillId="0" borderId="2" xfId="0" applyFont="1" applyBorder="1" applyAlignment="1">
      <alignment horizontal="lef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9" xfId="49"/>
    <cellStyle name="常规_绩效" xfId="50"/>
    <cellStyle name="常规_Sheet5_Sheet6" xfId="51"/>
    <cellStyle name="常规_绩效_4" xfId="52"/>
    <cellStyle name="常规_绩效_5" xfId="53"/>
    <cellStyle name="常规_Sheet5" xfId="54"/>
    <cellStyle name="常规_Sheet3"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externalLink" Target="externalLinks/externalLink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22269;&#24211;/&#20915;&#31639;/&#25253;&#34920;/2024&#24180;&#20915;&#31639;&#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row r="19">
          <cell r="B19" t="str">
            <v>万元</v>
          </cell>
        </row>
      </sheetData>
      <sheetData sheetId="1"/>
      <sheetData sheetId="2"/>
      <sheetData sheetId="3"/>
      <sheetData sheetId="4">
        <row r="5">
          <cell r="C5">
            <v>34552</v>
          </cell>
        </row>
      </sheetData>
      <sheetData sheetId="5">
        <row r="5">
          <cell r="C5">
            <v>218459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3"/>
  <sheetViews>
    <sheetView workbookViewId="0">
      <selection activeCell="C9" sqref="C9"/>
    </sheetView>
  </sheetViews>
  <sheetFormatPr defaultColWidth="9.025" defaultRowHeight="14.25" outlineLevelCol="1"/>
  <cols>
    <col min="1" max="1" width="21.9083333333333" style="199" customWidth="1"/>
    <col min="2" max="2" width="58.55" style="199" customWidth="1"/>
  </cols>
  <sheetData>
    <row r="1" ht="28" customHeight="1" spans="1:2">
      <c r="A1" s="200" t="s">
        <v>0</v>
      </c>
      <c r="B1" s="200"/>
    </row>
    <row r="2" ht="30" customHeight="1" spans="1:2">
      <c r="A2" s="201" t="s">
        <v>1</v>
      </c>
      <c r="B2" s="201" t="s">
        <v>2</v>
      </c>
    </row>
    <row r="3" ht="30" customHeight="1" spans="1:2">
      <c r="A3" s="202" t="s">
        <v>3</v>
      </c>
      <c r="B3" s="203" t="s">
        <v>4</v>
      </c>
    </row>
    <row r="4" ht="30" customHeight="1" spans="1:2">
      <c r="A4" s="202" t="s">
        <v>5</v>
      </c>
      <c r="B4" s="203" t="s">
        <v>6</v>
      </c>
    </row>
    <row r="5" ht="30" customHeight="1" spans="1:2">
      <c r="A5" s="202" t="s">
        <v>7</v>
      </c>
      <c r="B5" s="203" t="s">
        <v>8</v>
      </c>
    </row>
    <row r="6" ht="30" customHeight="1" spans="1:2">
      <c r="A6" s="202" t="s">
        <v>9</v>
      </c>
      <c r="B6" s="203" t="s">
        <v>10</v>
      </c>
    </row>
    <row r="7" ht="30" customHeight="1" spans="1:2">
      <c r="A7" s="202" t="s">
        <v>11</v>
      </c>
      <c r="B7" s="203" t="s">
        <v>12</v>
      </c>
    </row>
    <row r="8" ht="30" customHeight="1" spans="1:2">
      <c r="A8" s="202" t="s">
        <v>13</v>
      </c>
      <c r="B8" s="203" t="s">
        <v>14</v>
      </c>
    </row>
    <row r="9" ht="30" customHeight="1" spans="1:2">
      <c r="A9" s="202" t="s">
        <v>15</v>
      </c>
      <c r="B9" s="203" t="s">
        <v>16</v>
      </c>
    </row>
    <row r="10" ht="30" customHeight="1" spans="1:2">
      <c r="A10" s="202" t="s">
        <v>17</v>
      </c>
      <c r="B10" s="203" t="s">
        <v>18</v>
      </c>
    </row>
    <row r="11" ht="30" customHeight="1" spans="1:2">
      <c r="A11" s="202" t="s">
        <v>19</v>
      </c>
      <c r="B11" s="203" t="s">
        <v>20</v>
      </c>
    </row>
    <row r="12" ht="30" customHeight="1" spans="1:2">
      <c r="A12" s="202" t="s">
        <v>21</v>
      </c>
      <c r="B12" s="203" t="s">
        <v>22</v>
      </c>
    </row>
    <row r="13" ht="30" customHeight="1" spans="1:2">
      <c r="A13" s="202" t="s">
        <v>23</v>
      </c>
      <c r="B13" s="203" t="s">
        <v>24</v>
      </c>
    </row>
    <row r="14" ht="30" customHeight="1" spans="1:2">
      <c r="A14" s="202" t="s">
        <v>25</v>
      </c>
      <c r="B14" s="203" t="s">
        <v>26</v>
      </c>
    </row>
    <row r="15" ht="30" customHeight="1" spans="1:2">
      <c r="A15" s="202" t="s">
        <v>27</v>
      </c>
      <c r="B15" s="203" t="s">
        <v>28</v>
      </c>
    </row>
    <row r="16" ht="30" customHeight="1" spans="1:2">
      <c r="A16" s="202" t="s">
        <v>29</v>
      </c>
      <c r="B16" s="203" t="s">
        <v>30</v>
      </c>
    </row>
    <row r="17" ht="30" customHeight="1" spans="1:2">
      <c r="A17" s="202" t="s">
        <v>31</v>
      </c>
      <c r="B17" s="203" t="s">
        <v>32</v>
      </c>
    </row>
    <row r="18" ht="30" customHeight="1" spans="1:2">
      <c r="A18" s="202" t="s">
        <v>33</v>
      </c>
      <c r="B18" s="203" t="s">
        <v>34</v>
      </c>
    </row>
    <row r="19" ht="30" customHeight="1" spans="1:2">
      <c r="A19" s="202" t="s">
        <v>35</v>
      </c>
      <c r="B19" s="203" t="s">
        <v>36</v>
      </c>
    </row>
    <row r="20" ht="30" customHeight="1" spans="1:2">
      <c r="A20" s="202" t="s">
        <v>37</v>
      </c>
      <c r="B20" s="203" t="s">
        <v>38</v>
      </c>
    </row>
    <row r="21" ht="30" customHeight="1" spans="1:2">
      <c r="A21" s="202" t="s">
        <v>39</v>
      </c>
      <c r="B21" s="203" t="s">
        <v>40</v>
      </c>
    </row>
    <row r="22" ht="30" customHeight="1" spans="1:2">
      <c r="A22" s="202" t="s">
        <v>41</v>
      </c>
      <c r="B22" s="203" t="s">
        <v>42</v>
      </c>
    </row>
    <row r="23" ht="30" customHeight="1" spans="1:2">
      <c r="A23" s="202" t="s">
        <v>43</v>
      </c>
      <c r="B23" s="203" t="s">
        <v>44</v>
      </c>
    </row>
  </sheetData>
  <mergeCells count="1">
    <mergeCell ref="A1:B1"/>
  </mergeCells>
  <pageMargins left="1.0625" right="0.75" top="0.865972222222222" bottom="0.826388888888889" header="0.5" footer="0.5"/>
  <pageSetup paperSize="9" scale="96"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9"/>
  <sheetViews>
    <sheetView topLeftCell="A251" workbookViewId="0">
      <selection activeCell="B278" sqref="B278"/>
    </sheetView>
  </sheetViews>
  <sheetFormatPr defaultColWidth="12.9416666666667" defaultRowHeight="15.55" customHeight="1" outlineLevelCol="6"/>
  <cols>
    <col min="1" max="1" width="10.025" style="65" customWidth="1"/>
    <col min="2" max="2" width="52.875" style="65" customWidth="1"/>
    <col min="3" max="3" width="10.875" style="118" customWidth="1"/>
    <col min="4" max="4" width="10.375" style="118" customWidth="1"/>
    <col min="5" max="5" width="9.375" style="119" customWidth="1"/>
    <col min="6" max="6" width="11.875" style="120" customWidth="1"/>
    <col min="7" max="7" width="12.9416666666667" style="120" customWidth="1"/>
    <col min="8" max="258" width="12.9416666666667" style="65" customWidth="1"/>
    <col min="259" max="16384" width="12.9416666666667" style="65"/>
  </cols>
  <sheetData>
    <row r="1" s="65" customFormat="1" ht="44.25" customHeight="1" spans="1:7">
      <c r="A1" s="80" t="s">
        <v>20</v>
      </c>
      <c r="B1" s="80"/>
      <c r="C1" s="121"/>
      <c r="D1" s="121"/>
      <c r="E1" s="128"/>
      <c r="F1" s="129"/>
      <c r="G1" s="129"/>
    </row>
    <row r="2" s="65" customFormat="1" ht="19" customHeight="1" spans="1:7">
      <c r="A2" s="30" t="s">
        <v>19</v>
      </c>
      <c r="B2" s="30"/>
      <c r="C2" s="122"/>
      <c r="D2" s="122"/>
      <c r="E2" s="130"/>
      <c r="F2" s="131"/>
      <c r="G2" s="130" t="s">
        <v>46</v>
      </c>
    </row>
    <row r="3" s="65" customFormat="1" ht="39" customHeight="1" spans="1:7">
      <c r="A3" s="105" t="s">
        <v>76</v>
      </c>
      <c r="B3" s="105" t="s">
        <v>77</v>
      </c>
      <c r="C3" s="123" t="s">
        <v>1093</v>
      </c>
      <c r="D3" s="123" t="s">
        <v>49</v>
      </c>
      <c r="E3" s="132" t="s">
        <v>50</v>
      </c>
      <c r="F3" s="97" t="s">
        <v>51</v>
      </c>
      <c r="G3" s="97" t="s">
        <v>52</v>
      </c>
    </row>
    <row r="4" s="65" customFormat="1" ht="20" customHeight="1" spans="1:7">
      <c r="A4" s="124"/>
      <c r="B4" s="106" t="s">
        <v>1514</v>
      </c>
      <c r="C4" s="125">
        <f>SUM(C5,C12,C27,C43,C48,C55,C71,C132,C171,C221,C231,C235,C239,C243,C247,C252,C284,C301,C318)</f>
        <v>686</v>
      </c>
      <c r="D4" s="125">
        <f>SUM(D5,D12,D27,D43,D48,D55,D71,D132,D171,D221,D231,D235,D239,D243,D247,D252,D284,D301,D318)</f>
        <v>26380</v>
      </c>
      <c r="E4" s="125">
        <f>SUM(E5,E12,E27,E43,E48,E55,E71,E132,E171,E221,E231,E235,E239,E243,E247,E252,E284,E301,E318)</f>
        <v>14849</v>
      </c>
      <c r="F4" s="133">
        <f>E4/D4</f>
        <v>0.562888551933283</v>
      </c>
      <c r="G4" s="133">
        <f>E4/2187</f>
        <v>6.7896662094193</v>
      </c>
    </row>
    <row r="5" s="65" customFormat="1" ht="20" customHeight="1" spans="1:7">
      <c r="A5" s="92">
        <v>205</v>
      </c>
      <c r="B5" s="124" t="s">
        <v>311</v>
      </c>
      <c r="C5" s="126"/>
      <c r="D5" s="126"/>
      <c r="E5" s="102"/>
      <c r="F5" s="134"/>
      <c r="G5" s="134"/>
    </row>
    <row r="6" s="65" customFormat="1" ht="20" customHeight="1" spans="1:7">
      <c r="A6" s="92">
        <v>20598</v>
      </c>
      <c r="B6" s="124" t="s">
        <v>1515</v>
      </c>
      <c r="C6" s="126"/>
      <c r="D6" s="126"/>
      <c r="E6" s="102"/>
      <c r="F6" s="134"/>
      <c r="G6" s="134"/>
    </row>
    <row r="7" s="65" customFormat="1" ht="20" customHeight="1" spans="1:7">
      <c r="A7" s="92">
        <v>2059801</v>
      </c>
      <c r="B7" s="92" t="s">
        <v>1516</v>
      </c>
      <c r="C7" s="126"/>
      <c r="D7" s="126"/>
      <c r="E7" s="102"/>
      <c r="F7" s="134"/>
      <c r="G7" s="134"/>
    </row>
    <row r="8" s="65" customFormat="1" ht="20" customHeight="1" spans="1:7">
      <c r="A8" s="92">
        <v>2059802</v>
      </c>
      <c r="B8" s="92" t="s">
        <v>319</v>
      </c>
      <c r="C8" s="126"/>
      <c r="D8" s="126"/>
      <c r="E8" s="102"/>
      <c r="F8" s="134"/>
      <c r="G8" s="134"/>
    </row>
    <row r="9" s="65" customFormat="1" ht="20" customHeight="1" spans="1:7">
      <c r="A9" s="92">
        <v>2059803</v>
      </c>
      <c r="B9" s="92" t="s">
        <v>1517</v>
      </c>
      <c r="C9" s="126"/>
      <c r="D9" s="126"/>
      <c r="E9" s="102"/>
      <c r="F9" s="134"/>
      <c r="G9" s="134"/>
    </row>
    <row r="10" s="65" customFormat="1" ht="20" customHeight="1" spans="1:7">
      <c r="A10" s="92">
        <v>2059804</v>
      </c>
      <c r="B10" s="92" t="s">
        <v>1518</v>
      </c>
      <c r="C10" s="126"/>
      <c r="D10" s="126"/>
      <c r="E10" s="102"/>
      <c r="F10" s="134"/>
      <c r="G10" s="134"/>
    </row>
    <row r="11" s="65" customFormat="1" ht="20" customHeight="1" spans="1:7">
      <c r="A11" s="92">
        <v>2059899</v>
      </c>
      <c r="B11" s="92" t="s">
        <v>1519</v>
      </c>
      <c r="C11" s="126"/>
      <c r="D11" s="126"/>
      <c r="E11" s="102"/>
      <c r="F11" s="134"/>
      <c r="G11" s="134"/>
    </row>
    <row r="12" s="65" customFormat="1" ht="20" customHeight="1" spans="1:7">
      <c r="A12" s="92">
        <v>206</v>
      </c>
      <c r="B12" s="108" t="s">
        <v>360</v>
      </c>
      <c r="C12" s="126"/>
      <c r="D12" s="126"/>
      <c r="E12" s="102"/>
      <c r="F12" s="134"/>
      <c r="G12" s="134"/>
    </row>
    <row r="13" s="65" customFormat="1" ht="20" customHeight="1" spans="1:7">
      <c r="A13" s="92">
        <v>20610</v>
      </c>
      <c r="B13" s="108" t="s">
        <v>1520</v>
      </c>
      <c r="C13" s="126"/>
      <c r="D13" s="126"/>
      <c r="E13" s="102"/>
      <c r="F13" s="134"/>
      <c r="G13" s="134"/>
    </row>
    <row r="14" s="65" customFormat="1" ht="20" customHeight="1" spans="1:7">
      <c r="A14" s="92">
        <v>2061001</v>
      </c>
      <c r="B14" s="93" t="s">
        <v>1521</v>
      </c>
      <c r="C14" s="126"/>
      <c r="D14" s="126"/>
      <c r="E14" s="102"/>
      <c r="F14" s="134"/>
      <c r="G14" s="134"/>
    </row>
    <row r="15" s="65" customFormat="1" ht="20" customHeight="1" spans="1:7">
      <c r="A15" s="92">
        <v>2061002</v>
      </c>
      <c r="B15" s="93" t="s">
        <v>1522</v>
      </c>
      <c r="C15" s="126"/>
      <c r="D15" s="126"/>
      <c r="E15" s="102"/>
      <c r="F15" s="134"/>
      <c r="G15" s="134"/>
    </row>
    <row r="16" s="65" customFormat="1" ht="20" customHeight="1" spans="1:7">
      <c r="A16" s="92">
        <v>2061003</v>
      </c>
      <c r="B16" s="93" t="s">
        <v>1523</v>
      </c>
      <c r="C16" s="126"/>
      <c r="D16" s="126"/>
      <c r="E16" s="102"/>
      <c r="F16" s="134"/>
      <c r="G16" s="134"/>
    </row>
    <row r="17" s="65" customFormat="1" ht="20" customHeight="1" spans="1:7">
      <c r="A17" s="92">
        <v>2061004</v>
      </c>
      <c r="B17" s="93" t="s">
        <v>1524</v>
      </c>
      <c r="C17" s="126"/>
      <c r="D17" s="126"/>
      <c r="E17" s="102"/>
      <c r="F17" s="134"/>
      <c r="G17" s="134"/>
    </row>
    <row r="18" s="65" customFormat="1" ht="20" customHeight="1" spans="1:7">
      <c r="A18" s="92">
        <v>2061005</v>
      </c>
      <c r="B18" s="93" t="s">
        <v>1525</v>
      </c>
      <c r="C18" s="126"/>
      <c r="D18" s="126"/>
      <c r="E18" s="102"/>
      <c r="F18" s="134"/>
      <c r="G18" s="134"/>
    </row>
    <row r="19" s="65" customFormat="1" ht="20" customHeight="1" spans="1:7">
      <c r="A19" s="92">
        <v>2061099</v>
      </c>
      <c r="B19" s="93" t="s">
        <v>1526</v>
      </c>
      <c r="C19" s="126"/>
      <c r="D19" s="126"/>
      <c r="E19" s="102"/>
      <c r="F19" s="134"/>
      <c r="G19" s="134"/>
    </row>
    <row r="20" s="65" customFormat="1" ht="20" customHeight="1" spans="1:7">
      <c r="A20" s="92">
        <v>20698</v>
      </c>
      <c r="B20" s="108" t="s">
        <v>1515</v>
      </c>
      <c r="C20" s="126"/>
      <c r="D20" s="126"/>
      <c r="E20" s="102"/>
      <c r="F20" s="134"/>
      <c r="G20" s="134"/>
    </row>
    <row r="21" s="65" customFormat="1" ht="20" customHeight="1" spans="1:7">
      <c r="A21" s="92">
        <v>2069801</v>
      </c>
      <c r="B21" s="93" t="s">
        <v>1527</v>
      </c>
      <c r="C21" s="126"/>
      <c r="D21" s="126"/>
      <c r="E21" s="102"/>
      <c r="F21" s="134"/>
      <c r="G21" s="134"/>
    </row>
    <row r="22" s="65" customFormat="1" ht="20" customHeight="1" spans="1:7">
      <c r="A22" s="92">
        <v>2069802</v>
      </c>
      <c r="B22" s="93" t="s">
        <v>1528</v>
      </c>
      <c r="C22" s="126"/>
      <c r="D22" s="126"/>
      <c r="E22" s="102"/>
      <c r="F22" s="134"/>
      <c r="G22" s="134"/>
    </row>
    <row r="23" s="65" customFormat="1" ht="20" customHeight="1" spans="1:7">
      <c r="A23" s="92">
        <v>2069803</v>
      </c>
      <c r="B23" s="93" t="s">
        <v>1529</v>
      </c>
      <c r="C23" s="126"/>
      <c r="D23" s="126"/>
      <c r="E23" s="102"/>
      <c r="F23" s="134"/>
      <c r="G23" s="134"/>
    </row>
    <row r="24" s="65" customFormat="1" ht="20" customHeight="1" spans="1:7">
      <c r="A24" s="92">
        <v>2069804</v>
      </c>
      <c r="B24" s="93" t="s">
        <v>1530</v>
      </c>
      <c r="C24" s="126"/>
      <c r="D24" s="126"/>
      <c r="E24" s="102"/>
      <c r="F24" s="134"/>
      <c r="G24" s="134"/>
    </row>
    <row r="25" s="65" customFormat="1" ht="20" customHeight="1" spans="1:7">
      <c r="A25" s="92">
        <v>2069805</v>
      </c>
      <c r="B25" s="93" t="s">
        <v>1531</v>
      </c>
      <c r="C25" s="126"/>
      <c r="D25" s="126"/>
      <c r="E25" s="102"/>
      <c r="F25" s="134"/>
      <c r="G25" s="134"/>
    </row>
    <row r="26" s="65" customFormat="1" ht="20" customHeight="1" spans="1:7">
      <c r="A26" s="92">
        <v>2069899</v>
      </c>
      <c r="B26" s="93" t="s">
        <v>1532</v>
      </c>
      <c r="C26" s="126"/>
      <c r="D26" s="126"/>
      <c r="E26" s="102"/>
      <c r="F26" s="134"/>
      <c r="G26" s="134"/>
    </row>
    <row r="27" s="65" customFormat="1" ht="20" customHeight="1" spans="1:7">
      <c r="A27" s="92">
        <v>207</v>
      </c>
      <c r="B27" s="108" t="s">
        <v>409</v>
      </c>
      <c r="C27" s="125"/>
      <c r="D27" s="125">
        <f>SUM(D28,D34,D40)</f>
        <v>150</v>
      </c>
      <c r="E27" s="125">
        <f>SUM(E28,E34,E40)</f>
        <v>62</v>
      </c>
      <c r="F27" s="133">
        <f>E27/D27</f>
        <v>0.413333333333333</v>
      </c>
      <c r="G27" s="134"/>
    </row>
    <row r="28" s="65" customFormat="1" ht="20" customHeight="1" spans="1:7">
      <c r="A28" s="92">
        <v>20707</v>
      </c>
      <c r="B28" s="108" t="s">
        <v>1533</v>
      </c>
      <c r="C28" s="126"/>
      <c r="D28" s="126"/>
      <c r="E28" s="102"/>
      <c r="F28" s="134"/>
      <c r="G28" s="134"/>
    </row>
    <row r="29" s="65" customFormat="1" ht="20" customHeight="1" spans="1:7">
      <c r="A29" s="92">
        <v>2070701</v>
      </c>
      <c r="B29" s="93" t="s">
        <v>1534</v>
      </c>
      <c r="C29" s="126"/>
      <c r="D29" s="126"/>
      <c r="E29" s="102"/>
      <c r="F29" s="134"/>
      <c r="G29" s="134"/>
    </row>
    <row r="30" s="65" customFormat="1" ht="20" customHeight="1" spans="1:7">
      <c r="A30" s="92">
        <v>2070702</v>
      </c>
      <c r="B30" s="93" t="s">
        <v>1535</v>
      </c>
      <c r="C30" s="126"/>
      <c r="D30" s="126"/>
      <c r="E30" s="102"/>
      <c r="F30" s="134"/>
      <c r="G30" s="134"/>
    </row>
    <row r="31" s="65" customFormat="1" ht="20" customHeight="1" spans="1:7">
      <c r="A31" s="92">
        <v>2070703</v>
      </c>
      <c r="B31" s="93" t="s">
        <v>1536</v>
      </c>
      <c r="C31" s="126"/>
      <c r="D31" s="126"/>
      <c r="E31" s="102"/>
      <c r="F31" s="134"/>
      <c r="G31" s="134"/>
    </row>
    <row r="32" s="65" customFormat="1" ht="20" customHeight="1" spans="1:7">
      <c r="A32" s="92">
        <v>2070704</v>
      </c>
      <c r="B32" s="93" t="s">
        <v>1537</v>
      </c>
      <c r="C32" s="126"/>
      <c r="D32" s="126"/>
      <c r="E32" s="102"/>
      <c r="F32" s="134"/>
      <c r="G32" s="134"/>
    </row>
    <row r="33" s="65" customFormat="1" ht="20" customHeight="1" spans="1:7">
      <c r="A33" s="92">
        <v>2070799</v>
      </c>
      <c r="B33" s="93" t="s">
        <v>1538</v>
      </c>
      <c r="C33" s="126"/>
      <c r="D33" s="126"/>
      <c r="E33" s="102"/>
      <c r="F33" s="134"/>
      <c r="G33" s="134"/>
    </row>
    <row r="34" s="65" customFormat="1" ht="20" customHeight="1" spans="1:7">
      <c r="A34" s="92">
        <v>20709</v>
      </c>
      <c r="B34" s="108" t="s">
        <v>1539</v>
      </c>
      <c r="C34" s="127"/>
      <c r="D34" s="127">
        <v>150</v>
      </c>
      <c r="E34" s="125">
        <f>SUM(E35:E39)</f>
        <v>62</v>
      </c>
      <c r="F34" s="133">
        <f>E34/D34</f>
        <v>0.413333333333333</v>
      </c>
      <c r="G34" s="134"/>
    </row>
    <row r="35" s="65" customFormat="1" ht="20" customHeight="1" spans="1:7">
      <c r="A35" s="92">
        <v>2070901</v>
      </c>
      <c r="B35" s="93" t="s">
        <v>1540</v>
      </c>
      <c r="C35" s="126"/>
      <c r="D35" s="126"/>
      <c r="E35" s="102"/>
      <c r="F35" s="134"/>
      <c r="G35" s="134"/>
    </row>
    <row r="36" s="65" customFormat="1" ht="20" customHeight="1" spans="1:7">
      <c r="A36" s="92">
        <v>2070902</v>
      </c>
      <c r="B36" s="93" t="s">
        <v>1541</v>
      </c>
      <c r="C36" s="126"/>
      <c r="D36" s="126"/>
      <c r="E36" s="102"/>
      <c r="F36" s="134"/>
      <c r="G36" s="134"/>
    </row>
    <row r="37" s="65" customFormat="1" ht="20" customHeight="1" spans="1:7">
      <c r="A37" s="92">
        <v>2070903</v>
      </c>
      <c r="B37" s="93" t="s">
        <v>1542</v>
      </c>
      <c r="C37" s="126"/>
      <c r="D37" s="126"/>
      <c r="E37" s="102"/>
      <c r="F37" s="134"/>
      <c r="G37" s="134"/>
    </row>
    <row r="38" s="65" customFormat="1" ht="20" customHeight="1" spans="1:7">
      <c r="A38" s="92">
        <v>2070904</v>
      </c>
      <c r="B38" s="93" t="s">
        <v>1543</v>
      </c>
      <c r="C38" s="126"/>
      <c r="D38" s="126"/>
      <c r="E38" s="102">
        <v>62</v>
      </c>
      <c r="F38" s="134"/>
      <c r="G38" s="134"/>
    </row>
    <row r="39" s="65" customFormat="1" ht="20" customHeight="1" spans="1:7">
      <c r="A39" s="92">
        <v>2070999</v>
      </c>
      <c r="B39" s="93" t="s">
        <v>1544</v>
      </c>
      <c r="C39" s="126"/>
      <c r="D39" s="126"/>
      <c r="E39" s="102"/>
      <c r="F39" s="134"/>
      <c r="G39" s="134"/>
    </row>
    <row r="40" s="65" customFormat="1" ht="20" customHeight="1" spans="1:7">
      <c r="A40" s="92">
        <v>20710</v>
      </c>
      <c r="B40" s="108" t="s">
        <v>1545</v>
      </c>
      <c r="C40" s="126"/>
      <c r="D40" s="126"/>
      <c r="E40" s="102"/>
      <c r="F40" s="134"/>
      <c r="G40" s="134"/>
    </row>
    <row r="41" s="65" customFormat="1" ht="20" customHeight="1" spans="1:7">
      <c r="A41" s="92">
        <v>2071001</v>
      </c>
      <c r="B41" s="93" t="s">
        <v>1546</v>
      </c>
      <c r="C41" s="126"/>
      <c r="D41" s="126"/>
      <c r="E41" s="102"/>
      <c r="F41" s="134"/>
      <c r="G41" s="134"/>
    </row>
    <row r="42" s="65" customFormat="1" ht="20" customHeight="1" spans="1:7">
      <c r="A42" s="92">
        <v>2071099</v>
      </c>
      <c r="B42" s="93" t="s">
        <v>1547</v>
      </c>
      <c r="C42" s="126"/>
      <c r="D42" s="126"/>
      <c r="E42" s="102"/>
      <c r="F42" s="134"/>
      <c r="G42" s="134"/>
    </row>
    <row r="43" s="65" customFormat="1" ht="20" customHeight="1" spans="1:7">
      <c r="A43" s="92">
        <v>208</v>
      </c>
      <c r="B43" s="124" t="s">
        <v>451</v>
      </c>
      <c r="C43" s="126"/>
      <c r="D43" s="126"/>
      <c r="E43" s="102"/>
      <c r="F43" s="134"/>
      <c r="G43" s="134"/>
    </row>
    <row r="44" s="65" customFormat="1" ht="20" customHeight="1" spans="1:7">
      <c r="A44" s="92">
        <v>20898</v>
      </c>
      <c r="B44" s="124" t="s">
        <v>1515</v>
      </c>
      <c r="C44" s="126"/>
      <c r="D44" s="126"/>
      <c r="E44" s="102"/>
      <c r="F44" s="134"/>
      <c r="G44" s="134"/>
    </row>
    <row r="45" s="65" customFormat="1" ht="20" customHeight="1" spans="1:7">
      <c r="A45" s="92">
        <v>2089801</v>
      </c>
      <c r="B45" s="92" t="s">
        <v>1548</v>
      </c>
      <c r="C45" s="126"/>
      <c r="D45" s="126"/>
      <c r="E45" s="102"/>
      <c r="F45" s="134"/>
      <c r="G45" s="134"/>
    </row>
    <row r="46" s="65" customFormat="1" ht="20" customHeight="1" spans="1:7">
      <c r="A46" s="92">
        <v>2089802</v>
      </c>
      <c r="B46" s="92" t="s">
        <v>1549</v>
      </c>
      <c r="C46" s="126"/>
      <c r="D46" s="126"/>
      <c r="E46" s="102"/>
      <c r="F46" s="134"/>
      <c r="G46" s="134"/>
    </row>
    <row r="47" s="65" customFormat="1" ht="20" customHeight="1" spans="1:7">
      <c r="A47" s="92">
        <v>2089899</v>
      </c>
      <c r="B47" s="92" t="s">
        <v>1550</v>
      </c>
      <c r="C47" s="126"/>
      <c r="D47" s="126"/>
      <c r="E47" s="102"/>
      <c r="F47" s="134"/>
      <c r="G47" s="134"/>
    </row>
    <row r="48" s="65" customFormat="1" ht="20" customHeight="1" spans="1:7">
      <c r="A48" s="92">
        <v>210</v>
      </c>
      <c r="B48" s="124" t="s">
        <v>560</v>
      </c>
      <c r="C48" s="126"/>
      <c r="D48" s="126"/>
      <c r="E48" s="102"/>
      <c r="F48" s="134"/>
      <c r="G48" s="134"/>
    </row>
    <row r="49" s="65" customFormat="1" ht="20" customHeight="1" spans="1:7">
      <c r="A49" s="92">
        <v>21098</v>
      </c>
      <c r="B49" s="124" t="s">
        <v>1515</v>
      </c>
      <c r="C49" s="126"/>
      <c r="D49" s="126"/>
      <c r="E49" s="102"/>
      <c r="F49" s="134"/>
      <c r="G49" s="134"/>
    </row>
    <row r="50" s="65" customFormat="1" ht="20" customHeight="1" spans="1:7">
      <c r="A50" s="92">
        <v>2109801</v>
      </c>
      <c r="B50" s="92" t="s">
        <v>1551</v>
      </c>
      <c r="C50" s="126"/>
      <c r="D50" s="126"/>
      <c r="E50" s="102"/>
      <c r="F50" s="134"/>
      <c r="G50" s="134"/>
    </row>
    <row r="51" s="65" customFormat="1" ht="20" customHeight="1" spans="1:7">
      <c r="A51" s="92">
        <v>2109802</v>
      </c>
      <c r="B51" s="92" t="s">
        <v>1552</v>
      </c>
      <c r="C51" s="126"/>
      <c r="D51" s="126"/>
      <c r="E51" s="102"/>
      <c r="F51" s="134"/>
      <c r="G51" s="134"/>
    </row>
    <row r="52" s="65" customFormat="1" ht="20" customHeight="1" spans="1:7">
      <c r="A52" s="92">
        <v>2109803</v>
      </c>
      <c r="B52" s="92" t="s">
        <v>1553</v>
      </c>
      <c r="C52" s="126"/>
      <c r="D52" s="126"/>
      <c r="E52" s="102"/>
      <c r="F52" s="134"/>
      <c r="G52" s="134"/>
    </row>
    <row r="53" s="65" customFormat="1" ht="20" customHeight="1" spans="1:7">
      <c r="A53" s="92">
        <v>2109804</v>
      </c>
      <c r="B53" s="92" t="s">
        <v>1554</v>
      </c>
      <c r="C53" s="126"/>
      <c r="D53" s="126"/>
      <c r="E53" s="102"/>
      <c r="F53" s="134"/>
      <c r="G53" s="134"/>
    </row>
    <row r="54" s="65" customFormat="1" ht="20" customHeight="1" spans="1:7">
      <c r="A54" s="92">
        <v>2109899</v>
      </c>
      <c r="B54" s="92" t="s">
        <v>1555</v>
      </c>
      <c r="C54" s="126"/>
      <c r="D54" s="126"/>
      <c r="E54" s="102"/>
      <c r="F54" s="134"/>
      <c r="G54" s="134"/>
    </row>
    <row r="55" s="65" customFormat="1" ht="20" customHeight="1" spans="1:7">
      <c r="A55" s="92">
        <v>211</v>
      </c>
      <c r="B55" s="108" t="s">
        <v>627</v>
      </c>
      <c r="C55" s="127"/>
      <c r="D55" s="125">
        <f>SUM(D56,D61,D66)</f>
        <v>341</v>
      </c>
      <c r="E55" s="125">
        <f>SUM(E56,E61,E66)</f>
        <v>119</v>
      </c>
      <c r="F55" s="133">
        <f>E55/D55</f>
        <v>0.348973607038123</v>
      </c>
      <c r="G55" s="134"/>
    </row>
    <row r="56" s="65" customFormat="1" ht="20" customHeight="1" spans="1:7">
      <c r="A56" s="92">
        <v>21160</v>
      </c>
      <c r="B56" s="108" t="s">
        <v>1556</v>
      </c>
      <c r="C56" s="126"/>
      <c r="D56" s="126"/>
      <c r="E56" s="102"/>
      <c r="F56" s="134"/>
      <c r="G56" s="134"/>
    </row>
    <row r="57" s="65" customFormat="1" ht="20" customHeight="1" spans="1:7">
      <c r="A57" s="92">
        <v>2116001</v>
      </c>
      <c r="B57" s="93" t="s">
        <v>1557</v>
      </c>
      <c r="C57" s="126"/>
      <c r="D57" s="126"/>
      <c r="E57" s="102"/>
      <c r="F57" s="134"/>
      <c r="G57" s="134"/>
    </row>
    <row r="58" s="65" customFormat="1" ht="20" customHeight="1" spans="1:7">
      <c r="A58" s="92">
        <v>2116002</v>
      </c>
      <c r="B58" s="93" t="s">
        <v>1558</v>
      </c>
      <c r="C58" s="126"/>
      <c r="D58" s="126"/>
      <c r="E58" s="102"/>
      <c r="F58" s="134"/>
      <c r="G58" s="134"/>
    </row>
    <row r="59" s="65" customFormat="1" ht="20" customHeight="1" spans="1:7">
      <c r="A59" s="92">
        <v>2116003</v>
      </c>
      <c r="B59" s="93" t="s">
        <v>1559</v>
      </c>
      <c r="C59" s="126"/>
      <c r="D59" s="126"/>
      <c r="E59" s="102"/>
      <c r="F59" s="134"/>
      <c r="G59" s="134"/>
    </row>
    <row r="60" s="65" customFormat="1" ht="20" customHeight="1" spans="1:7">
      <c r="A60" s="92">
        <v>2116099</v>
      </c>
      <c r="B60" s="93" t="s">
        <v>1560</v>
      </c>
      <c r="C60" s="126"/>
      <c r="D60" s="126"/>
      <c r="E60" s="102"/>
      <c r="F60" s="134"/>
      <c r="G60" s="134"/>
    </row>
    <row r="61" s="65" customFormat="1" ht="20" customHeight="1" spans="1:7">
      <c r="A61" s="92">
        <v>21161</v>
      </c>
      <c r="B61" s="108" t="s">
        <v>1561</v>
      </c>
      <c r="C61" s="126"/>
      <c r="D61" s="126"/>
      <c r="E61" s="102"/>
      <c r="F61" s="134"/>
      <c r="G61" s="134"/>
    </row>
    <row r="62" s="65" customFormat="1" ht="20" customHeight="1" spans="1:7">
      <c r="A62" s="92">
        <v>2116101</v>
      </c>
      <c r="B62" s="93" t="s">
        <v>1562</v>
      </c>
      <c r="C62" s="126"/>
      <c r="D62" s="126"/>
      <c r="E62" s="102"/>
      <c r="F62" s="134"/>
      <c r="G62" s="134"/>
    </row>
    <row r="63" s="65" customFormat="1" ht="20" customHeight="1" spans="1:7">
      <c r="A63" s="92">
        <v>2116102</v>
      </c>
      <c r="B63" s="93" t="s">
        <v>1563</v>
      </c>
      <c r="C63" s="126"/>
      <c r="D63" s="126"/>
      <c r="E63" s="102"/>
      <c r="F63" s="134"/>
      <c r="G63" s="134"/>
    </row>
    <row r="64" s="65" customFormat="1" ht="20" customHeight="1" spans="1:7">
      <c r="A64" s="92">
        <v>2116103</v>
      </c>
      <c r="B64" s="93" t="s">
        <v>1564</v>
      </c>
      <c r="C64" s="126"/>
      <c r="D64" s="126"/>
      <c r="E64" s="102"/>
      <c r="F64" s="134"/>
      <c r="G64" s="134"/>
    </row>
    <row r="65" s="65" customFormat="1" ht="20" customHeight="1" spans="1:7">
      <c r="A65" s="92">
        <v>2116104</v>
      </c>
      <c r="B65" s="93" t="s">
        <v>1565</v>
      </c>
      <c r="C65" s="126"/>
      <c r="D65" s="126"/>
      <c r="E65" s="102"/>
      <c r="F65" s="134"/>
      <c r="G65" s="134"/>
    </row>
    <row r="66" s="65" customFormat="1" ht="20" customHeight="1" spans="1:7">
      <c r="A66" s="92">
        <v>21198</v>
      </c>
      <c r="B66" s="108" t="s">
        <v>1515</v>
      </c>
      <c r="C66" s="126"/>
      <c r="D66" s="127">
        <v>341</v>
      </c>
      <c r="E66" s="125">
        <f>SUM(E67:E70)</f>
        <v>119</v>
      </c>
      <c r="F66" s="133">
        <f>E66/D66</f>
        <v>0.348973607038123</v>
      </c>
      <c r="G66" s="134"/>
    </row>
    <row r="67" s="65" customFormat="1" ht="20" customHeight="1" spans="1:7">
      <c r="A67" s="92">
        <v>2119801</v>
      </c>
      <c r="B67" s="93" t="s">
        <v>1566</v>
      </c>
      <c r="C67" s="126"/>
      <c r="D67" s="126"/>
      <c r="E67" s="102"/>
      <c r="F67" s="134"/>
      <c r="G67" s="134"/>
    </row>
    <row r="68" s="65" customFormat="1" ht="20" customHeight="1" spans="1:7">
      <c r="A68" s="92">
        <v>2119802</v>
      </c>
      <c r="B68" s="93" t="s">
        <v>1567</v>
      </c>
      <c r="C68" s="126"/>
      <c r="D68" s="126"/>
      <c r="E68" s="102"/>
      <c r="F68" s="134"/>
      <c r="G68" s="134"/>
    </row>
    <row r="69" s="65" customFormat="1" ht="20" customHeight="1" spans="1:7">
      <c r="A69" s="92">
        <v>2119803</v>
      </c>
      <c r="B69" s="93" t="s">
        <v>1568</v>
      </c>
      <c r="C69" s="126"/>
      <c r="D69" s="126">
        <v>341</v>
      </c>
      <c r="E69" s="102">
        <v>119</v>
      </c>
      <c r="F69" s="134">
        <v>0.348973607038123</v>
      </c>
      <c r="G69" s="134"/>
    </row>
    <row r="70" s="65" customFormat="1" ht="20" customHeight="1" spans="1:7">
      <c r="A70" s="92">
        <v>2119899</v>
      </c>
      <c r="B70" s="93" t="s">
        <v>1569</v>
      </c>
      <c r="C70" s="126"/>
      <c r="D70" s="126"/>
      <c r="E70" s="102"/>
      <c r="F70" s="134"/>
      <c r="G70" s="134"/>
    </row>
    <row r="71" s="65" customFormat="1" ht="20" customHeight="1" spans="1:7">
      <c r="A71" s="92">
        <v>212</v>
      </c>
      <c r="B71" s="108" t="s">
        <v>690</v>
      </c>
      <c r="C71" s="126"/>
      <c r="D71" s="125">
        <f>SUM(D72,D88,D92:D93,D99,D103,D107,D111,D117,D120,D129)</f>
        <v>21057</v>
      </c>
      <c r="E71" s="125">
        <f>SUM(E72,E88,E92:E93,E99,E103,E107,E111,E117,E120,E129)</f>
        <v>11224</v>
      </c>
      <c r="F71" s="133">
        <f>E71/D71</f>
        <v>0.533029396400247</v>
      </c>
      <c r="G71" s="133">
        <v>123.340659340659</v>
      </c>
    </row>
    <row r="72" s="65" customFormat="1" ht="20" customHeight="1" spans="1:7">
      <c r="A72" s="92">
        <v>21208</v>
      </c>
      <c r="B72" s="108" t="s">
        <v>1570</v>
      </c>
      <c r="C72" s="126"/>
      <c r="D72" s="125">
        <f>SUM(D73:D87)</f>
        <v>1551</v>
      </c>
      <c r="E72" s="125">
        <f>SUM(E73:E87)</f>
        <v>1328</v>
      </c>
      <c r="F72" s="133">
        <f>E72/D72</f>
        <v>0.856221792392005</v>
      </c>
      <c r="G72" s="133">
        <v>14.5934065934066</v>
      </c>
    </row>
    <row r="73" s="65" customFormat="1" ht="20" customHeight="1" spans="1:7">
      <c r="A73" s="92">
        <v>2120801</v>
      </c>
      <c r="B73" s="93" t="s">
        <v>1571</v>
      </c>
      <c r="C73" s="126"/>
      <c r="D73" s="126">
        <v>1551</v>
      </c>
      <c r="E73" s="102">
        <v>1328</v>
      </c>
      <c r="F73" s="134">
        <f>E73/D73</f>
        <v>0.856221792392005</v>
      </c>
      <c r="G73" s="134">
        <v>14.5934065934066</v>
      </c>
    </row>
    <row r="74" s="65" customFormat="1" ht="20" customHeight="1" spans="1:7">
      <c r="A74" s="92">
        <v>2120802</v>
      </c>
      <c r="B74" s="93" t="s">
        <v>1572</v>
      </c>
      <c r="C74" s="126"/>
      <c r="D74" s="126"/>
      <c r="E74" s="102"/>
      <c r="F74" s="134"/>
      <c r="G74" s="134"/>
    </row>
    <row r="75" s="65" customFormat="1" ht="20" customHeight="1" spans="1:7">
      <c r="A75" s="92">
        <v>2120803</v>
      </c>
      <c r="B75" s="93" t="s">
        <v>1573</v>
      </c>
      <c r="C75" s="126"/>
      <c r="D75" s="126"/>
      <c r="E75" s="102"/>
      <c r="F75" s="134"/>
      <c r="G75" s="134"/>
    </row>
    <row r="76" s="65" customFormat="1" ht="20" customHeight="1" spans="1:7">
      <c r="A76" s="92">
        <v>2120804</v>
      </c>
      <c r="B76" s="93" t="s">
        <v>1574</v>
      </c>
      <c r="C76" s="126"/>
      <c r="D76" s="126"/>
      <c r="E76" s="102"/>
      <c r="F76" s="134"/>
      <c r="G76" s="134"/>
    </row>
    <row r="77" s="65" customFormat="1" ht="20" customHeight="1" spans="1:7">
      <c r="A77" s="92">
        <v>2120805</v>
      </c>
      <c r="B77" s="93" t="s">
        <v>1575</v>
      </c>
      <c r="C77" s="126"/>
      <c r="D77" s="126"/>
      <c r="E77" s="102"/>
      <c r="F77" s="134"/>
      <c r="G77" s="134"/>
    </row>
    <row r="78" s="65" customFormat="1" ht="20" customHeight="1" spans="1:7">
      <c r="A78" s="92">
        <v>2120806</v>
      </c>
      <c r="B78" s="93" t="s">
        <v>1576</v>
      </c>
      <c r="C78" s="126"/>
      <c r="D78" s="126"/>
      <c r="E78" s="102"/>
      <c r="F78" s="134"/>
      <c r="G78" s="134"/>
    </row>
    <row r="79" s="65" customFormat="1" ht="20" customHeight="1" spans="1:7">
      <c r="A79" s="92">
        <v>2120807</v>
      </c>
      <c r="B79" s="93" t="s">
        <v>1577</v>
      </c>
      <c r="C79" s="126"/>
      <c r="D79" s="126"/>
      <c r="E79" s="102"/>
      <c r="F79" s="134"/>
      <c r="G79" s="134"/>
    </row>
    <row r="80" s="65" customFormat="1" ht="20" customHeight="1" spans="1:7">
      <c r="A80" s="92">
        <v>2120809</v>
      </c>
      <c r="B80" s="93" t="s">
        <v>1578</v>
      </c>
      <c r="C80" s="126"/>
      <c r="D80" s="126"/>
      <c r="E80" s="102"/>
      <c r="F80" s="134"/>
      <c r="G80" s="134"/>
    </row>
    <row r="81" s="65" customFormat="1" ht="20" customHeight="1" spans="1:7">
      <c r="A81" s="92">
        <v>2120810</v>
      </c>
      <c r="B81" s="93" t="s">
        <v>1579</v>
      </c>
      <c r="C81" s="126"/>
      <c r="D81" s="126"/>
      <c r="E81" s="102"/>
      <c r="F81" s="134"/>
      <c r="G81" s="134"/>
    </row>
    <row r="82" s="65" customFormat="1" ht="20" customHeight="1" spans="1:7">
      <c r="A82" s="92">
        <v>2120811</v>
      </c>
      <c r="B82" s="93" t="s">
        <v>1580</v>
      </c>
      <c r="C82" s="126"/>
      <c r="D82" s="126"/>
      <c r="E82" s="102"/>
      <c r="F82" s="134"/>
      <c r="G82" s="134"/>
    </row>
    <row r="83" s="65" customFormat="1" ht="20" customHeight="1" spans="1:7">
      <c r="A83" s="92">
        <v>2120813</v>
      </c>
      <c r="B83" s="93" t="s">
        <v>980</v>
      </c>
      <c r="C83" s="126"/>
      <c r="D83" s="126"/>
      <c r="E83" s="102"/>
      <c r="F83" s="134"/>
      <c r="G83" s="134"/>
    </row>
    <row r="84" s="65" customFormat="1" ht="20" customHeight="1" spans="1:7">
      <c r="A84" s="92">
        <v>2120814</v>
      </c>
      <c r="B84" s="93" t="s">
        <v>1581</v>
      </c>
      <c r="C84" s="126"/>
      <c r="D84" s="126"/>
      <c r="E84" s="102"/>
      <c r="F84" s="134"/>
      <c r="G84" s="134"/>
    </row>
    <row r="85" s="65" customFormat="1" ht="20" customHeight="1" spans="1:7">
      <c r="A85" s="92">
        <v>2120815</v>
      </c>
      <c r="B85" s="93" t="s">
        <v>1582</v>
      </c>
      <c r="C85" s="126"/>
      <c r="D85" s="126"/>
      <c r="E85" s="102"/>
      <c r="F85" s="134"/>
      <c r="G85" s="134"/>
    </row>
    <row r="86" s="65" customFormat="1" ht="20" customHeight="1" spans="1:7">
      <c r="A86" s="92">
        <v>2120816</v>
      </c>
      <c r="B86" s="93" t="s">
        <v>1583</v>
      </c>
      <c r="C86" s="126"/>
      <c r="D86" s="126"/>
      <c r="E86" s="102"/>
      <c r="F86" s="134"/>
      <c r="G86" s="134"/>
    </row>
    <row r="87" s="65" customFormat="1" ht="20" customHeight="1" spans="1:7">
      <c r="A87" s="92">
        <v>2120899</v>
      </c>
      <c r="B87" s="93" t="s">
        <v>1584</v>
      </c>
      <c r="C87" s="126"/>
      <c r="D87" s="126"/>
      <c r="E87" s="102"/>
      <c r="F87" s="134"/>
      <c r="G87" s="134"/>
    </row>
    <row r="88" s="65" customFormat="1" ht="20" customHeight="1" spans="1:7">
      <c r="A88" s="92">
        <v>21210</v>
      </c>
      <c r="B88" s="108" t="s">
        <v>1585</v>
      </c>
      <c r="C88" s="126"/>
      <c r="D88" s="126"/>
      <c r="E88" s="102"/>
      <c r="F88" s="134"/>
      <c r="G88" s="134"/>
    </row>
    <row r="89" s="65" customFormat="1" ht="20" customHeight="1" spans="1:7">
      <c r="A89" s="92">
        <v>2121001</v>
      </c>
      <c r="B89" s="93" t="s">
        <v>1571</v>
      </c>
      <c r="C89" s="126"/>
      <c r="D89" s="126"/>
      <c r="E89" s="102"/>
      <c r="F89" s="134"/>
      <c r="G89" s="134"/>
    </row>
    <row r="90" s="65" customFormat="1" ht="20" customHeight="1" spans="1:7">
      <c r="A90" s="92">
        <v>2121002</v>
      </c>
      <c r="B90" s="93" t="s">
        <v>1572</v>
      </c>
      <c r="C90" s="126"/>
      <c r="D90" s="126"/>
      <c r="E90" s="102"/>
      <c r="F90" s="134"/>
      <c r="G90" s="134"/>
    </row>
    <row r="91" s="65" customFormat="1" ht="20" customHeight="1" spans="1:7">
      <c r="A91" s="92">
        <v>2121099</v>
      </c>
      <c r="B91" s="93" t="s">
        <v>1586</v>
      </c>
      <c r="C91" s="126"/>
      <c r="D91" s="126"/>
      <c r="E91" s="102"/>
      <c r="F91" s="134"/>
      <c r="G91" s="134"/>
    </row>
    <row r="92" s="65" customFormat="1" ht="20" customHeight="1" spans="1:7">
      <c r="A92" s="92">
        <v>21211</v>
      </c>
      <c r="B92" s="108" t="s">
        <v>1587</v>
      </c>
      <c r="C92" s="126"/>
      <c r="D92" s="126"/>
      <c r="E92" s="102"/>
      <c r="F92" s="134"/>
      <c r="G92" s="134"/>
    </row>
    <row r="93" s="65" customFormat="1" ht="20" customHeight="1" spans="1:7">
      <c r="A93" s="92">
        <v>21213</v>
      </c>
      <c r="B93" s="108" t="s">
        <v>1588</v>
      </c>
      <c r="C93" s="126"/>
      <c r="D93" s="126"/>
      <c r="E93" s="102"/>
      <c r="F93" s="134"/>
      <c r="G93" s="134"/>
    </row>
    <row r="94" s="65" customFormat="1" ht="20" customHeight="1" spans="1:7">
      <c r="A94" s="92">
        <v>2121301</v>
      </c>
      <c r="B94" s="93" t="s">
        <v>1589</v>
      </c>
      <c r="C94" s="126"/>
      <c r="D94" s="126"/>
      <c r="E94" s="102"/>
      <c r="F94" s="134"/>
      <c r="G94" s="134"/>
    </row>
    <row r="95" s="65" customFormat="1" ht="20" customHeight="1" spans="1:7">
      <c r="A95" s="92">
        <v>2121302</v>
      </c>
      <c r="B95" s="93" t="s">
        <v>1590</v>
      </c>
      <c r="C95" s="126"/>
      <c r="D95" s="126"/>
      <c r="E95" s="102"/>
      <c r="F95" s="134"/>
      <c r="G95" s="134"/>
    </row>
    <row r="96" s="65" customFormat="1" ht="20" customHeight="1" spans="1:7">
      <c r="A96" s="92">
        <v>2121303</v>
      </c>
      <c r="B96" s="93" t="s">
        <v>1591</v>
      </c>
      <c r="C96" s="126"/>
      <c r="D96" s="126"/>
      <c r="E96" s="102"/>
      <c r="F96" s="134"/>
      <c r="G96" s="134"/>
    </row>
    <row r="97" s="65" customFormat="1" ht="20" customHeight="1" spans="1:7">
      <c r="A97" s="92">
        <v>2121304</v>
      </c>
      <c r="B97" s="93" t="s">
        <v>1592</v>
      </c>
      <c r="C97" s="126"/>
      <c r="D97" s="126"/>
      <c r="E97" s="102"/>
      <c r="F97" s="134"/>
      <c r="G97" s="134"/>
    </row>
    <row r="98" s="65" customFormat="1" ht="20" customHeight="1" spans="1:7">
      <c r="A98" s="92">
        <v>2121399</v>
      </c>
      <c r="B98" s="93" t="s">
        <v>1593</v>
      </c>
      <c r="C98" s="126"/>
      <c r="D98" s="126"/>
      <c r="E98" s="102"/>
      <c r="F98" s="134"/>
      <c r="G98" s="134"/>
    </row>
    <row r="99" s="65" customFormat="1" ht="20" customHeight="1" spans="1:7">
      <c r="A99" s="92">
        <v>21214</v>
      </c>
      <c r="B99" s="108" t="s">
        <v>1594</v>
      </c>
      <c r="C99" s="126"/>
      <c r="D99" s="126"/>
      <c r="E99" s="102"/>
      <c r="F99" s="134"/>
      <c r="G99" s="134"/>
    </row>
    <row r="100" s="65" customFormat="1" ht="20" customHeight="1" spans="1:7">
      <c r="A100" s="92">
        <v>2121401</v>
      </c>
      <c r="B100" s="93" t="s">
        <v>1595</v>
      </c>
      <c r="C100" s="126"/>
      <c r="D100" s="126"/>
      <c r="E100" s="102"/>
      <c r="F100" s="134"/>
      <c r="G100" s="134"/>
    </row>
    <row r="101" s="65" customFormat="1" ht="20" customHeight="1" spans="1:7">
      <c r="A101" s="92">
        <v>2121402</v>
      </c>
      <c r="B101" s="93" t="s">
        <v>1596</v>
      </c>
      <c r="C101" s="126"/>
      <c r="D101" s="126"/>
      <c r="E101" s="102"/>
      <c r="F101" s="134"/>
      <c r="G101" s="134"/>
    </row>
    <row r="102" s="65" customFormat="1" ht="20" customHeight="1" spans="1:7">
      <c r="A102" s="92">
        <v>2121499</v>
      </c>
      <c r="B102" s="93" t="s">
        <v>1597</v>
      </c>
      <c r="C102" s="126"/>
      <c r="D102" s="126"/>
      <c r="E102" s="102"/>
      <c r="F102" s="134"/>
      <c r="G102" s="134"/>
    </row>
    <row r="103" s="65" customFormat="1" ht="20" customHeight="1" spans="1:7">
      <c r="A103" s="92">
        <v>21215</v>
      </c>
      <c r="B103" s="108" t="s">
        <v>1598</v>
      </c>
      <c r="C103" s="126"/>
      <c r="D103" s="126"/>
      <c r="E103" s="102"/>
      <c r="F103" s="134"/>
      <c r="G103" s="134"/>
    </row>
    <row r="104" s="65" customFormat="1" ht="20" customHeight="1" spans="1:7">
      <c r="A104" s="92">
        <v>2121501</v>
      </c>
      <c r="B104" s="93" t="s">
        <v>1599</v>
      </c>
      <c r="C104" s="126"/>
      <c r="D104" s="126"/>
      <c r="E104" s="102"/>
      <c r="F104" s="134"/>
      <c r="G104" s="134"/>
    </row>
    <row r="105" s="65" customFormat="1" ht="20" customHeight="1" spans="1:7">
      <c r="A105" s="92">
        <v>2121502</v>
      </c>
      <c r="B105" s="93" t="s">
        <v>1600</v>
      </c>
      <c r="C105" s="126"/>
      <c r="D105" s="126"/>
      <c r="E105" s="102"/>
      <c r="F105" s="134"/>
      <c r="G105" s="134"/>
    </row>
    <row r="106" s="65" customFormat="1" ht="20" customHeight="1" spans="1:7">
      <c r="A106" s="92">
        <v>2121599</v>
      </c>
      <c r="B106" s="93" t="s">
        <v>1601</v>
      </c>
      <c r="C106" s="126"/>
      <c r="D106" s="126"/>
      <c r="E106" s="102"/>
      <c r="F106" s="134"/>
      <c r="G106" s="134"/>
    </row>
    <row r="107" s="65" customFormat="1" ht="20" customHeight="1" spans="1:7">
      <c r="A107" s="92">
        <v>21216</v>
      </c>
      <c r="B107" s="108" t="s">
        <v>1602</v>
      </c>
      <c r="C107" s="126"/>
      <c r="D107" s="126"/>
      <c r="E107" s="102"/>
      <c r="F107" s="134"/>
      <c r="G107" s="134"/>
    </row>
    <row r="108" s="65" customFormat="1" ht="20" customHeight="1" spans="1:7">
      <c r="A108" s="92">
        <v>2121601</v>
      </c>
      <c r="B108" s="93" t="s">
        <v>1599</v>
      </c>
      <c r="C108" s="126"/>
      <c r="D108" s="126"/>
      <c r="E108" s="102"/>
      <c r="F108" s="134"/>
      <c r="G108" s="134"/>
    </row>
    <row r="109" s="65" customFormat="1" ht="20" customHeight="1" spans="1:7">
      <c r="A109" s="92">
        <v>2121602</v>
      </c>
      <c r="B109" s="93" t="s">
        <v>1600</v>
      </c>
      <c r="C109" s="126"/>
      <c r="D109" s="126"/>
      <c r="E109" s="102"/>
      <c r="F109" s="134"/>
      <c r="G109" s="134"/>
    </row>
    <row r="110" s="65" customFormat="1" ht="20" customHeight="1" spans="1:7">
      <c r="A110" s="92">
        <v>2121699</v>
      </c>
      <c r="B110" s="93" t="s">
        <v>1603</v>
      </c>
      <c r="C110" s="126"/>
      <c r="D110" s="126"/>
      <c r="E110" s="102"/>
      <c r="F110" s="134"/>
      <c r="G110" s="134"/>
    </row>
    <row r="111" s="65" customFormat="1" ht="20" customHeight="1" spans="1:7">
      <c r="A111" s="92">
        <v>21217</v>
      </c>
      <c r="B111" s="108" t="s">
        <v>1604</v>
      </c>
      <c r="C111" s="126"/>
      <c r="D111" s="126"/>
      <c r="E111" s="102"/>
      <c r="F111" s="134"/>
      <c r="G111" s="134"/>
    </row>
    <row r="112" s="65" customFormat="1" ht="20" customHeight="1" spans="1:7">
      <c r="A112" s="92">
        <v>2121701</v>
      </c>
      <c r="B112" s="93" t="s">
        <v>1605</v>
      </c>
      <c r="C112" s="126"/>
      <c r="D112" s="126"/>
      <c r="E112" s="102"/>
      <c r="F112" s="134"/>
      <c r="G112" s="134"/>
    </row>
    <row r="113" s="65" customFormat="1" ht="20" customHeight="1" spans="1:7">
      <c r="A113" s="92">
        <v>2121702</v>
      </c>
      <c r="B113" s="93" t="s">
        <v>1606</v>
      </c>
      <c r="C113" s="126"/>
      <c r="D113" s="126"/>
      <c r="E113" s="102"/>
      <c r="F113" s="134"/>
      <c r="G113" s="134"/>
    </row>
    <row r="114" s="65" customFormat="1" ht="20" customHeight="1" spans="1:7">
      <c r="A114" s="92">
        <v>2121703</v>
      </c>
      <c r="B114" s="93" t="s">
        <v>1607</v>
      </c>
      <c r="C114" s="126"/>
      <c r="D114" s="126"/>
      <c r="E114" s="102"/>
      <c r="F114" s="134"/>
      <c r="G114" s="134"/>
    </row>
    <row r="115" s="65" customFormat="1" ht="20" customHeight="1" spans="1:7">
      <c r="A115" s="92">
        <v>2121704</v>
      </c>
      <c r="B115" s="93" t="s">
        <v>1608</v>
      </c>
      <c r="C115" s="126"/>
      <c r="D115" s="126"/>
      <c r="E115" s="102"/>
      <c r="F115" s="134"/>
      <c r="G115" s="134"/>
    </row>
    <row r="116" s="65" customFormat="1" ht="20" customHeight="1" spans="1:7">
      <c r="A116" s="92">
        <v>2121799</v>
      </c>
      <c r="B116" s="93" t="s">
        <v>1609</v>
      </c>
      <c r="C116" s="126"/>
      <c r="D116" s="126"/>
      <c r="E116" s="102"/>
      <c r="F116" s="134"/>
      <c r="G116" s="134"/>
    </row>
    <row r="117" s="65" customFormat="1" ht="20" customHeight="1" spans="1:7">
      <c r="A117" s="92">
        <v>21218</v>
      </c>
      <c r="B117" s="108" t="s">
        <v>1610</v>
      </c>
      <c r="C117" s="126"/>
      <c r="D117" s="126"/>
      <c r="E117" s="102"/>
      <c r="F117" s="134"/>
      <c r="G117" s="134"/>
    </row>
    <row r="118" s="65" customFormat="1" ht="20" customHeight="1" spans="1:7">
      <c r="A118" s="92">
        <v>2121801</v>
      </c>
      <c r="B118" s="93" t="s">
        <v>1611</v>
      </c>
      <c r="C118" s="126"/>
      <c r="D118" s="126"/>
      <c r="E118" s="102"/>
      <c r="F118" s="134"/>
      <c r="G118" s="134"/>
    </row>
    <row r="119" s="65" customFormat="1" ht="20" customHeight="1" spans="1:7">
      <c r="A119" s="92">
        <v>2121899</v>
      </c>
      <c r="B119" s="93" t="s">
        <v>1612</v>
      </c>
      <c r="C119" s="126"/>
      <c r="D119" s="126"/>
      <c r="E119" s="102"/>
      <c r="F119" s="134"/>
      <c r="G119" s="134"/>
    </row>
    <row r="120" s="65" customFormat="1" ht="20" customHeight="1" spans="1:7">
      <c r="A120" s="92">
        <v>21219</v>
      </c>
      <c r="B120" s="108" t="s">
        <v>1613</v>
      </c>
      <c r="C120" s="126"/>
      <c r="D120" s="125">
        <f>SUM(D121:D128)</f>
        <v>3100</v>
      </c>
      <c r="E120" s="125">
        <f>SUM(E121:E128)</f>
        <v>3100</v>
      </c>
      <c r="F120" s="133">
        <f>E120/D120</f>
        <v>1</v>
      </c>
      <c r="G120" s="134"/>
    </row>
    <row r="121" s="65" customFormat="1" ht="20" customHeight="1" spans="1:7">
      <c r="A121" s="92">
        <v>2121901</v>
      </c>
      <c r="B121" s="93" t="s">
        <v>1599</v>
      </c>
      <c r="C121" s="126"/>
      <c r="D121" s="126"/>
      <c r="E121" s="102"/>
      <c r="F121" s="134"/>
      <c r="G121" s="134"/>
    </row>
    <row r="122" s="65" customFormat="1" ht="20" customHeight="1" spans="1:7">
      <c r="A122" s="92">
        <v>2121902</v>
      </c>
      <c r="B122" s="93" t="s">
        <v>1600</v>
      </c>
      <c r="C122" s="126"/>
      <c r="D122" s="126"/>
      <c r="E122" s="102"/>
      <c r="F122" s="134"/>
      <c r="G122" s="134"/>
    </row>
    <row r="123" s="65" customFormat="1" ht="20" customHeight="1" spans="1:7">
      <c r="A123" s="92">
        <v>2121903</v>
      </c>
      <c r="B123" s="93" t="s">
        <v>1614</v>
      </c>
      <c r="C123" s="126"/>
      <c r="D123" s="126"/>
      <c r="E123" s="102"/>
      <c r="F123" s="134"/>
      <c r="G123" s="134"/>
    </row>
    <row r="124" s="65" customFormat="1" ht="20" customHeight="1" spans="1:7">
      <c r="A124" s="92">
        <v>2121904</v>
      </c>
      <c r="B124" s="93" t="s">
        <v>1615</v>
      </c>
      <c r="C124" s="126"/>
      <c r="D124" s="126"/>
      <c r="E124" s="102"/>
      <c r="F124" s="134"/>
      <c r="G124" s="134"/>
    </row>
    <row r="125" s="65" customFormat="1" ht="20" customHeight="1" spans="1:7">
      <c r="A125" s="92">
        <v>2121905</v>
      </c>
      <c r="B125" s="93" t="s">
        <v>1616</v>
      </c>
      <c r="C125" s="126"/>
      <c r="D125" s="126"/>
      <c r="E125" s="102"/>
      <c r="F125" s="134"/>
      <c r="G125" s="134"/>
    </row>
    <row r="126" s="65" customFormat="1" ht="20" customHeight="1" spans="1:7">
      <c r="A126" s="92">
        <v>2121906</v>
      </c>
      <c r="B126" s="93" t="s">
        <v>1617</v>
      </c>
      <c r="C126" s="126"/>
      <c r="D126" s="126"/>
      <c r="E126" s="102"/>
      <c r="F126" s="134"/>
      <c r="G126" s="134"/>
    </row>
    <row r="127" s="65" customFormat="1" ht="20" customHeight="1" spans="1:7">
      <c r="A127" s="92">
        <v>2121907</v>
      </c>
      <c r="B127" s="93" t="s">
        <v>1618</v>
      </c>
      <c r="C127" s="126"/>
      <c r="D127" s="126"/>
      <c r="E127" s="102"/>
      <c r="F127" s="134"/>
      <c r="G127" s="134"/>
    </row>
    <row r="128" s="65" customFormat="1" ht="20" customHeight="1" spans="1:7">
      <c r="A128" s="92">
        <v>2121999</v>
      </c>
      <c r="B128" s="93" t="s">
        <v>1619</v>
      </c>
      <c r="C128" s="126"/>
      <c r="D128" s="126">
        <v>3100</v>
      </c>
      <c r="E128" s="102">
        <v>3100</v>
      </c>
      <c r="F128" s="134" t="s">
        <v>1620</v>
      </c>
      <c r="G128" s="134"/>
    </row>
    <row r="129" s="65" customFormat="1" ht="20" customHeight="1" spans="1:7">
      <c r="A129" s="92">
        <v>21298</v>
      </c>
      <c r="B129" s="108" t="s">
        <v>1515</v>
      </c>
      <c r="C129" s="126"/>
      <c r="D129" s="125">
        <f>SUM(D130:D131)</f>
        <v>16406</v>
      </c>
      <c r="E129" s="125">
        <f>SUM(E130:E131)</f>
        <v>6796</v>
      </c>
      <c r="F129" s="133">
        <f>E129/D129</f>
        <v>0.414238693161039</v>
      </c>
      <c r="G129" s="134"/>
    </row>
    <row r="130" s="65" customFormat="1" ht="20" customHeight="1" spans="1:7">
      <c r="A130" s="92">
        <v>2129801</v>
      </c>
      <c r="B130" s="93" t="s">
        <v>1621</v>
      </c>
      <c r="C130" s="126"/>
      <c r="D130" s="126">
        <v>16406</v>
      </c>
      <c r="E130" s="102">
        <v>6796</v>
      </c>
      <c r="F130" s="134">
        <f>E130/D130</f>
        <v>0.414238693161039</v>
      </c>
      <c r="G130" s="134"/>
    </row>
    <row r="131" s="65" customFormat="1" ht="20" customHeight="1" spans="1:7">
      <c r="A131" s="92">
        <v>2129899</v>
      </c>
      <c r="B131" s="93" t="s">
        <v>1622</v>
      </c>
      <c r="C131" s="126"/>
      <c r="D131" s="126"/>
      <c r="E131" s="102"/>
      <c r="F131" s="134"/>
      <c r="G131" s="134"/>
    </row>
    <row r="132" s="65" customFormat="1" ht="20" customHeight="1" spans="1:7">
      <c r="A132" s="92">
        <v>213</v>
      </c>
      <c r="B132" s="108" t="s">
        <v>710</v>
      </c>
      <c r="C132" s="126"/>
      <c r="D132" s="126"/>
      <c r="E132" s="102"/>
      <c r="F132" s="134"/>
      <c r="G132" s="134"/>
    </row>
    <row r="133" s="65" customFormat="1" ht="20" customHeight="1" spans="1:7">
      <c r="A133" s="92">
        <v>21366</v>
      </c>
      <c r="B133" s="108" t="s">
        <v>1623</v>
      </c>
      <c r="C133" s="126"/>
      <c r="D133" s="126"/>
      <c r="E133" s="102"/>
      <c r="F133" s="134"/>
      <c r="G133" s="134"/>
    </row>
    <row r="134" s="65" customFormat="1" ht="20" customHeight="1" spans="1:7">
      <c r="A134" s="92">
        <v>2136601</v>
      </c>
      <c r="B134" s="93" t="s">
        <v>1624</v>
      </c>
      <c r="C134" s="126"/>
      <c r="D134" s="126"/>
      <c r="E134" s="102"/>
      <c r="F134" s="134"/>
      <c r="G134" s="134"/>
    </row>
    <row r="135" s="65" customFormat="1" ht="20" customHeight="1" spans="1:7">
      <c r="A135" s="92">
        <v>2136602</v>
      </c>
      <c r="B135" s="93" t="s">
        <v>1625</v>
      </c>
      <c r="C135" s="126"/>
      <c r="D135" s="126"/>
      <c r="E135" s="102"/>
      <c r="F135" s="134"/>
      <c r="G135" s="134"/>
    </row>
    <row r="136" s="65" customFormat="1" ht="20" customHeight="1" spans="1:7">
      <c r="A136" s="92">
        <v>2136603</v>
      </c>
      <c r="B136" s="93" t="s">
        <v>1626</v>
      </c>
      <c r="C136" s="126"/>
      <c r="D136" s="126"/>
      <c r="E136" s="102"/>
      <c r="F136" s="134"/>
      <c r="G136" s="134"/>
    </row>
    <row r="137" s="65" customFormat="1" ht="20" customHeight="1" spans="1:7">
      <c r="A137" s="92">
        <v>2136699</v>
      </c>
      <c r="B137" s="93" t="s">
        <v>1627</v>
      </c>
      <c r="C137" s="126"/>
      <c r="D137" s="126"/>
      <c r="E137" s="102"/>
      <c r="F137" s="134"/>
      <c r="G137" s="134"/>
    </row>
    <row r="138" s="65" customFormat="1" ht="20" customHeight="1" spans="1:7">
      <c r="A138" s="92">
        <v>21367</v>
      </c>
      <c r="B138" s="108" t="s">
        <v>1628</v>
      </c>
      <c r="C138" s="126"/>
      <c r="D138" s="126"/>
      <c r="E138" s="102"/>
      <c r="F138" s="134"/>
      <c r="G138" s="134"/>
    </row>
    <row r="139" s="65" customFormat="1" ht="20" customHeight="1" spans="1:7">
      <c r="A139" s="92">
        <v>2136701</v>
      </c>
      <c r="B139" s="93" t="s">
        <v>1624</v>
      </c>
      <c r="C139" s="126"/>
      <c r="D139" s="126"/>
      <c r="E139" s="102"/>
      <c r="F139" s="134"/>
      <c r="G139" s="134"/>
    </row>
    <row r="140" s="65" customFormat="1" ht="20" customHeight="1" spans="1:7">
      <c r="A140" s="92">
        <v>2136702</v>
      </c>
      <c r="B140" s="93" t="s">
        <v>1625</v>
      </c>
      <c r="C140" s="126"/>
      <c r="D140" s="126"/>
      <c r="E140" s="102"/>
      <c r="F140" s="134"/>
      <c r="G140" s="134"/>
    </row>
    <row r="141" s="65" customFormat="1" ht="20" customHeight="1" spans="1:7">
      <c r="A141" s="92">
        <v>2136703</v>
      </c>
      <c r="B141" s="93" t="s">
        <v>1629</v>
      </c>
      <c r="C141" s="126"/>
      <c r="D141" s="126"/>
      <c r="E141" s="102"/>
      <c r="F141" s="134"/>
      <c r="G141" s="134"/>
    </row>
    <row r="142" s="65" customFormat="1" ht="20" customHeight="1" spans="1:7">
      <c r="A142" s="92">
        <v>2136799</v>
      </c>
      <c r="B142" s="93" t="s">
        <v>1630</v>
      </c>
      <c r="C142" s="126"/>
      <c r="D142" s="126"/>
      <c r="E142" s="102"/>
      <c r="F142" s="134"/>
      <c r="G142" s="134"/>
    </row>
    <row r="143" s="65" customFormat="1" ht="20" customHeight="1" spans="1:7">
      <c r="A143" s="92">
        <v>21369</v>
      </c>
      <c r="B143" s="108" t="s">
        <v>1631</v>
      </c>
      <c r="C143" s="126"/>
      <c r="D143" s="126"/>
      <c r="E143" s="102"/>
      <c r="F143" s="134"/>
      <c r="G143" s="134"/>
    </row>
    <row r="144" s="65" customFormat="1" ht="20" customHeight="1" spans="1:7">
      <c r="A144" s="92">
        <v>2136901</v>
      </c>
      <c r="B144" s="93" t="s">
        <v>773</v>
      </c>
      <c r="C144" s="126"/>
      <c r="D144" s="126"/>
      <c r="E144" s="102"/>
      <c r="F144" s="134"/>
      <c r="G144" s="134"/>
    </row>
    <row r="145" s="65" customFormat="1" ht="20" customHeight="1" spans="1:7">
      <c r="A145" s="92">
        <v>2136902</v>
      </c>
      <c r="B145" s="93" t="s">
        <v>1632</v>
      </c>
      <c r="C145" s="126"/>
      <c r="D145" s="126"/>
      <c r="E145" s="102"/>
      <c r="F145" s="134"/>
      <c r="G145" s="134"/>
    </row>
    <row r="146" s="65" customFormat="1" ht="20" customHeight="1" spans="1:7">
      <c r="A146" s="92">
        <v>2136903</v>
      </c>
      <c r="B146" s="93" t="s">
        <v>1633</v>
      </c>
      <c r="C146" s="126"/>
      <c r="D146" s="126"/>
      <c r="E146" s="102"/>
      <c r="F146" s="134"/>
      <c r="G146" s="134"/>
    </row>
    <row r="147" s="65" customFormat="1" ht="20" customHeight="1" spans="1:7">
      <c r="A147" s="92">
        <v>2136999</v>
      </c>
      <c r="B147" s="93" t="s">
        <v>1634</v>
      </c>
      <c r="C147" s="126"/>
      <c r="D147" s="126"/>
      <c r="E147" s="102"/>
      <c r="F147" s="134"/>
      <c r="G147" s="134"/>
    </row>
    <row r="148" s="65" customFormat="1" ht="20" customHeight="1" spans="1:7">
      <c r="A148" s="92">
        <v>21370</v>
      </c>
      <c r="B148" s="108" t="s">
        <v>1635</v>
      </c>
      <c r="C148" s="126"/>
      <c r="D148" s="126"/>
      <c r="E148" s="102"/>
      <c r="F148" s="134"/>
      <c r="G148" s="134"/>
    </row>
    <row r="149" s="65" customFormat="1" ht="20" customHeight="1" spans="1:7">
      <c r="A149" s="92">
        <v>2137001</v>
      </c>
      <c r="B149" s="93" t="s">
        <v>1636</v>
      </c>
      <c r="C149" s="126"/>
      <c r="D149" s="126"/>
      <c r="E149" s="102"/>
      <c r="F149" s="134"/>
      <c r="G149" s="134"/>
    </row>
    <row r="150" s="65" customFormat="1" ht="20" customHeight="1" spans="1:7">
      <c r="A150" s="92">
        <v>2137099</v>
      </c>
      <c r="B150" s="93" t="s">
        <v>1637</v>
      </c>
      <c r="C150" s="126"/>
      <c r="D150" s="126"/>
      <c r="E150" s="102"/>
      <c r="F150" s="134"/>
      <c r="G150" s="134"/>
    </row>
    <row r="151" s="65" customFormat="1" ht="20" customHeight="1" spans="1:7">
      <c r="A151" s="92">
        <v>21371</v>
      </c>
      <c r="B151" s="108" t="s">
        <v>1638</v>
      </c>
      <c r="C151" s="126"/>
      <c r="D151" s="126"/>
      <c r="E151" s="102"/>
      <c r="F151" s="134"/>
      <c r="G151" s="134"/>
    </row>
    <row r="152" s="65" customFormat="1" ht="20" customHeight="1" spans="1:7">
      <c r="A152" s="92">
        <v>2137101</v>
      </c>
      <c r="B152" s="93" t="s">
        <v>1639</v>
      </c>
      <c r="C152" s="126"/>
      <c r="D152" s="126"/>
      <c r="E152" s="102"/>
      <c r="F152" s="134"/>
      <c r="G152" s="134"/>
    </row>
    <row r="153" s="65" customFormat="1" ht="20" customHeight="1" spans="1:7">
      <c r="A153" s="92">
        <v>2137102</v>
      </c>
      <c r="B153" s="93" t="s">
        <v>1640</v>
      </c>
      <c r="C153" s="126"/>
      <c r="D153" s="126"/>
      <c r="E153" s="102"/>
      <c r="F153" s="134"/>
      <c r="G153" s="134"/>
    </row>
    <row r="154" s="65" customFormat="1" ht="20" customHeight="1" spans="1:7">
      <c r="A154" s="92">
        <v>2137103</v>
      </c>
      <c r="B154" s="93" t="s">
        <v>1641</v>
      </c>
      <c r="C154" s="126"/>
      <c r="D154" s="126"/>
      <c r="E154" s="102"/>
      <c r="F154" s="134"/>
      <c r="G154" s="134"/>
    </row>
    <row r="155" s="65" customFormat="1" ht="20" customHeight="1" spans="1:7">
      <c r="A155" s="92">
        <v>2137199</v>
      </c>
      <c r="B155" s="93" t="s">
        <v>1642</v>
      </c>
      <c r="C155" s="126"/>
      <c r="D155" s="126"/>
      <c r="E155" s="102"/>
      <c r="F155" s="134"/>
      <c r="G155" s="134"/>
    </row>
    <row r="156" s="65" customFormat="1" ht="20" customHeight="1" spans="1:7">
      <c r="A156" s="92">
        <v>21372</v>
      </c>
      <c r="B156" s="108" t="s">
        <v>1643</v>
      </c>
      <c r="C156" s="126"/>
      <c r="D156" s="126"/>
      <c r="E156" s="102"/>
      <c r="F156" s="134"/>
      <c r="G156" s="134"/>
    </row>
    <row r="157" s="65" customFormat="1" ht="20" customHeight="1" spans="1:7">
      <c r="A157" s="92">
        <v>2137201</v>
      </c>
      <c r="B157" s="93" t="s">
        <v>1644</v>
      </c>
      <c r="C157" s="126"/>
      <c r="D157" s="126"/>
      <c r="E157" s="102"/>
      <c r="F157" s="134"/>
      <c r="G157" s="134"/>
    </row>
    <row r="158" s="65" customFormat="1" ht="20" customHeight="1" spans="1:7">
      <c r="A158" s="92">
        <v>2137202</v>
      </c>
      <c r="B158" s="93" t="s">
        <v>1624</v>
      </c>
      <c r="C158" s="126"/>
      <c r="D158" s="126"/>
      <c r="E158" s="102"/>
      <c r="F158" s="134"/>
      <c r="G158" s="134"/>
    </row>
    <row r="159" s="65" customFormat="1" ht="20" customHeight="1" spans="1:7">
      <c r="A159" s="92">
        <v>2137299</v>
      </c>
      <c r="B159" s="93" t="s">
        <v>1645</v>
      </c>
      <c r="C159" s="126"/>
      <c r="D159" s="126"/>
      <c r="E159" s="102"/>
      <c r="F159" s="134"/>
      <c r="G159" s="134"/>
    </row>
    <row r="160" s="65" customFormat="1" ht="20" customHeight="1" spans="1:7">
      <c r="A160" s="92">
        <v>21373</v>
      </c>
      <c r="B160" s="108" t="s">
        <v>1646</v>
      </c>
      <c r="C160" s="126"/>
      <c r="D160" s="126"/>
      <c r="E160" s="102"/>
      <c r="F160" s="134"/>
      <c r="G160" s="134"/>
    </row>
    <row r="161" s="65" customFormat="1" ht="20" customHeight="1" spans="1:7">
      <c r="A161" s="92">
        <v>2137301</v>
      </c>
      <c r="B161" s="93" t="s">
        <v>1644</v>
      </c>
      <c r="C161" s="126"/>
      <c r="D161" s="126"/>
      <c r="E161" s="102"/>
      <c r="F161" s="134"/>
      <c r="G161" s="134"/>
    </row>
    <row r="162" s="65" customFormat="1" ht="20" customHeight="1" spans="1:7">
      <c r="A162" s="92">
        <v>2137302</v>
      </c>
      <c r="B162" s="93" t="s">
        <v>1624</v>
      </c>
      <c r="C162" s="126"/>
      <c r="D162" s="126"/>
      <c r="E162" s="102"/>
      <c r="F162" s="134"/>
      <c r="G162" s="134"/>
    </row>
    <row r="163" s="65" customFormat="1" ht="20" customHeight="1" spans="1:7">
      <c r="A163" s="92">
        <v>2137399</v>
      </c>
      <c r="B163" s="93" t="s">
        <v>1647</v>
      </c>
      <c r="C163" s="126"/>
      <c r="D163" s="126"/>
      <c r="E163" s="102"/>
      <c r="F163" s="134"/>
      <c r="G163" s="134"/>
    </row>
    <row r="164" s="65" customFormat="1" ht="20" customHeight="1" spans="1:7">
      <c r="A164" s="92">
        <v>21374</v>
      </c>
      <c r="B164" s="108" t="s">
        <v>1648</v>
      </c>
      <c r="C164" s="126"/>
      <c r="D164" s="126"/>
      <c r="E164" s="102"/>
      <c r="F164" s="134"/>
      <c r="G164" s="134"/>
    </row>
    <row r="165" s="65" customFormat="1" ht="20" customHeight="1" spans="1:7">
      <c r="A165" s="92">
        <v>2137401</v>
      </c>
      <c r="B165" s="93" t="s">
        <v>1624</v>
      </c>
      <c r="C165" s="126"/>
      <c r="D165" s="126"/>
      <c r="E165" s="102"/>
      <c r="F165" s="134"/>
      <c r="G165" s="134"/>
    </row>
    <row r="166" s="65" customFormat="1" ht="20" customHeight="1" spans="1:7">
      <c r="A166" s="92">
        <v>2137499</v>
      </c>
      <c r="B166" s="93" t="s">
        <v>1649</v>
      </c>
      <c r="C166" s="126"/>
      <c r="D166" s="126"/>
      <c r="E166" s="102"/>
      <c r="F166" s="134"/>
      <c r="G166" s="134"/>
    </row>
    <row r="167" s="65" customFormat="1" ht="20" customHeight="1" spans="1:7">
      <c r="A167" s="92">
        <v>21398</v>
      </c>
      <c r="B167" s="108" t="s">
        <v>1515</v>
      </c>
      <c r="C167" s="126"/>
      <c r="D167" s="126"/>
      <c r="E167" s="102"/>
      <c r="F167" s="134"/>
      <c r="G167" s="134"/>
    </row>
    <row r="168" s="65" customFormat="1" ht="20" customHeight="1" spans="1:7">
      <c r="A168" s="92">
        <v>2139801</v>
      </c>
      <c r="B168" s="93" t="s">
        <v>1650</v>
      </c>
      <c r="C168" s="126"/>
      <c r="D168" s="126"/>
      <c r="E168" s="102"/>
      <c r="F168" s="134"/>
      <c r="G168" s="134"/>
    </row>
    <row r="169" s="65" customFormat="1" ht="20" customHeight="1" spans="1:7">
      <c r="A169" s="92">
        <v>2139802</v>
      </c>
      <c r="B169" s="93" t="s">
        <v>1651</v>
      </c>
      <c r="C169" s="126"/>
      <c r="D169" s="126"/>
      <c r="E169" s="102"/>
      <c r="F169" s="134"/>
      <c r="G169" s="134"/>
    </row>
    <row r="170" s="65" customFormat="1" ht="20" customHeight="1" spans="1:7">
      <c r="A170" s="92">
        <v>2139899</v>
      </c>
      <c r="B170" s="93" t="s">
        <v>1652</v>
      </c>
      <c r="C170" s="126"/>
      <c r="D170" s="126"/>
      <c r="E170" s="102"/>
      <c r="F170" s="134"/>
      <c r="G170" s="134"/>
    </row>
    <row r="171" s="65" customFormat="1" ht="20" customHeight="1" spans="1:7">
      <c r="A171" s="92">
        <v>214</v>
      </c>
      <c r="B171" s="108" t="s">
        <v>802</v>
      </c>
      <c r="C171" s="126"/>
      <c r="D171" s="126"/>
      <c r="E171" s="102"/>
      <c r="F171" s="134"/>
      <c r="G171" s="134"/>
    </row>
    <row r="172" s="65" customFormat="1" ht="20" customHeight="1" spans="1:7">
      <c r="A172" s="92">
        <v>21460</v>
      </c>
      <c r="B172" s="108" t="s">
        <v>1653</v>
      </c>
      <c r="C172" s="126"/>
      <c r="D172" s="126"/>
      <c r="E172" s="102"/>
      <c r="F172" s="134"/>
      <c r="G172" s="134"/>
    </row>
    <row r="173" s="65" customFormat="1" ht="20" customHeight="1" spans="1:7">
      <c r="A173" s="92">
        <v>2146001</v>
      </c>
      <c r="B173" s="93" t="s">
        <v>804</v>
      </c>
      <c r="C173" s="126"/>
      <c r="D173" s="126"/>
      <c r="E173" s="102"/>
      <c r="F173" s="134"/>
      <c r="G173" s="134"/>
    </row>
    <row r="174" s="65" customFormat="1" ht="20" customHeight="1" spans="1:7">
      <c r="A174" s="92">
        <v>2146002</v>
      </c>
      <c r="B174" s="93" t="s">
        <v>805</v>
      </c>
      <c r="C174" s="126"/>
      <c r="D174" s="126"/>
      <c r="E174" s="102"/>
      <c r="F174" s="134"/>
      <c r="G174" s="134"/>
    </row>
    <row r="175" s="65" customFormat="1" ht="20" customHeight="1" spans="1:7">
      <c r="A175" s="92">
        <v>2146003</v>
      </c>
      <c r="B175" s="93" t="s">
        <v>1654</v>
      </c>
      <c r="C175" s="126"/>
      <c r="D175" s="126"/>
      <c r="E175" s="102"/>
      <c r="F175" s="134"/>
      <c r="G175" s="134"/>
    </row>
    <row r="176" s="65" customFormat="1" ht="20" customHeight="1" spans="1:7">
      <c r="A176" s="92">
        <v>2146099</v>
      </c>
      <c r="B176" s="93" t="s">
        <v>1655</v>
      </c>
      <c r="C176" s="126"/>
      <c r="D176" s="126"/>
      <c r="E176" s="102"/>
      <c r="F176" s="134"/>
      <c r="G176" s="134"/>
    </row>
    <row r="177" s="65" customFormat="1" ht="20" customHeight="1" spans="1:7">
      <c r="A177" s="92">
        <v>21462</v>
      </c>
      <c r="B177" s="108" t="s">
        <v>1656</v>
      </c>
      <c r="C177" s="126"/>
      <c r="D177" s="126"/>
      <c r="E177" s="102"/>
      <c r="F177" s="134"/>
      <c r="G177" s="134"/>
    </row>
    <row r="178" s="65" customFormat="1" ht="20" customHeight="1" spans="1:7">
      <c r="A178" s="92">
        <v>2146201</v>
      </c>
      <c r="B178" s="93" t="s">
        <v>1654</v>
      </c>
      <c r="C178" s="126"/>
      <c r="D178" s="126"/>
      <c r="E178" s="102"/>
      <c r="F178" s="134"/>
      <c r="G178" s="134"/>
    </row>
    <row r="179" s="65" customFormat="1" ht="20" customHeight="1" spans="1:7">
      <c r="A179" s="92">
        <v>2146202</v>
      </c>
      <c r="B179" s="93" t="s">
        <v>1657</v>
      </c>
      <c r="C179" s="126"/>
      <c r="D179" s="126"/>
      <c r="E179" s="102"/>
      <c r="F179" s="134"/>
      <c r="G179" s="134"/>
    </row>
    <row r="180" s="65" customFormat="1" ht="20" customHeight="1" spans="1:7">
      <c r="A180" s="92">
        <v>2146203</v>
      </c>
      <c r="B180" s="93" t="s">
        <v>1658</v>
      </c>
      <c r="C180" s="126"/>
      <c r="D180" s="126"/>
      <c r="E180" s="102"/>
      <c r="F180" s="134"/>
      <c r="G180" s="134"/>
    </row>
    <row r="181" s="65" customFormat="1" ht="20" customHeight="1" spans="1:7">
      <c r="A181" s="92">
        <v>2146299</v>
      </c>
      <c r="B181" s="93" t="s">
        <v>1659</v>
      </c>
      <c r="C181" s="126"/>
      <c r="D181" s="126"/>
      <c r="E181" s="102"/>
      <c r="F181" s="134"/>
      <c r="G181" s="134"/>
    </row>
    <row r="182" s="65" customFormat="1" ht="20" customHeight="1" spans="1:7">
      <c r="A182" s="92">
        <v>21464</v>
      </c>
      <c r="B182" s="108" t="s">
        <v>1660</v>
      </c>
      <c r="C182" s="126"/>
      <c r="D182" s="126"/>
      <c r="E182" s="102"/>
      <c r="F182" s="134"/>
      <c r="G182" s="134"/>
    </row>
    <row r="183" s="65" customFormat="1" ht="20" customHeight="1" spans="1:7">
      <c r="A183" s="92">
        <v>2146401</v>
      </c>
      <c r="B183" s="93" t="s">
        <v>1661</v>
      </c>
      <c r="C183" s="126"/>
      <c r="D183" s="126"/>
      <c r="E183" s="102"/>
      <c r="F183" s="134"/>
      <c r="G183" s="134"/>
    </row>
    <row r="184" s="65" customFormat="1" ht="20" customHeight="1" spans="1:7">
      <c r="A184" s="92">
        <v>2146402</v>
      </c>
      <c r="B184" s="93" t="s">
        <v>1662</v>
      </c>
      <c r="C184" s="126"/>
      <c r="D184" s="126"/>
      <c r="E184" s="102"/>
      <c r="F184" s="134"/>
      <c r="G184" s="134"/>
    </row>
    <row r="185" s="65" customFormat="1" ht="20" customHeight="1" spans="1:7">
      <c r="A185" s="92">
        <v>2146403</v>
      </c>
      <c r="B185" s="93" t="s">
        <v>1663</v>
      </c>
      <c r="C185" s="126"/>
      <c r="D185" s="126"/>
      <c r="E185" s="102"/>
      <c r="F185" s="134"/>
      <c r="G185" s="134"/>
    </row>
    <row r="186" s="65" customFormat="1" ht="20" customHeight="1" spans="1:7">
      <c r="A186" s="92">
        <v>2146404</v>
      </c>
      <c r="B186" s="93" t="s">
        <v>1664</v>
      </c>
      <c r="C186" s="126"/>
      <c r="D186" s="126"/>
      <c r="E186" s="102"/>
      <c r="F186" s="134"/>
      <c r="G186" s="134"/>
    </row>
    <row r="187" s="65" customFormat="1" ht="20" customHeight="1" spans="1:7">
      <c r="A187" s="92">
        <v>2146405</v>
      </c>
      <c r="B187" s="93" t="s">
        <v>1665</v>
      </c>
      <c r="C187" s="126"/>
      <c r="D187" s="126"/>
      <c r="E187" s="102"/>
      <c r="F187" s="134"/>
      <c r="G187" s="134"/>
    </row>
    <row r="188" s="65" customFormat="1" ht="20" customHeight="1" spans="1:7">
      <c r="A188" s="92">
        <v>2146406</v>
      </c>
      <c r="B188" s="93" t="s">
        <v>1666</v>
      </c>
      <c r="C188" s="126"/>
      <c r="D188" s="126"/>
      <c r="E188" s="102"/>
      <c r="F188" s="134"/>
      <c r="G188" s="134"/>
    </row>
    <row r="189" s="65" customFormat="1" ht="20" customHeight="1" spans="1:7">
      <c r="A189" s="92">
        <v>2146407</v>
      </c>
      <c r="B189" s="93" t="s">
        <v>1667</v>
      </c>
      <c r="C189" s="126"/>
      <c r="D189" s="126"/>
      <c r="E189" s="102"/>
      <c r="F189" s="134"/>
      <c r="G189" s="134"/>
    </row>
    <row r="190" s="65" customFormat="1" ht="20" customHeight="1" spans="1:7">
      <c r="A190" s="92">
        <v>2146499</v>
      </c>
      <c r="B190" s="93" t="s">
        <v>1668</v>
      </c>
      <c r="C190" s="126"/>
      <c r="D190" s="126"/>
      <c r="E190" s="102"/>
      <c r="F190" s="134"/>
      <c r="G190" s="134"/>
    </row>
    <row r="191" s="65" customFormat="1" ht="20" customHeight="1" spans="1:7">
      <c r="A191" s="92">
        <v>21468</v>
      </c>
      <c r="B191" s="108" t="s">
        <v>1669</v>
      </c>
      <c r="C191" s="126"/>
      <c r="D191" s="126"/>
      <c r="E191" s="102"/>
      <c r="F191" s="134"/>
      <c r="G191" s="134"/>
    </row>
    <row r="192" s="65" customFormat="1" ht="20" customHeight="1" spans="1:7">
      <c r="A192" s="92">
        <v>2146801</v>
      </c>
      <c r="B192" s="93" t="s">
        <v>1670</v>
      </c>
      <c r="C192" s="126"/>
      <c r="D192" s="126"/>
      <c r="E192" s="102"/>
      <c r="F192" s="134"/>
      <c r="G192" s="134"/>
    </row>
    <row r="193" s="65" customFormat="1" ht="20" customHeight="1" spans="1:7">
      <c r="A193" s="92">
        <v>2146802</v>
      </c>
      <c r="B193" s="93" t="s">
        <v>1671</v>
      </c>
      <c r="C193" s="126"/>
      <c r="D193" s="126"/>
      <c r="E193" s="102"/>
      <c r="F193" s="134"/>
      <c r="G193" s="134"/>
    </row>
    <row r="194" s="65" customFormat="1" ht="20" customHeight="1" spans="1:7">
      <c r="A194" s="92">
        <v>2146803</v>
      </c>
      <c r="B194" s="93" t="s">
        <v>1672</v>
      </c>
      <c r="C194" s="126"/>
      <c r="D194" s="126"/>
      <c r="E194" s="102"/>
      <c r="F194" s="134"/>
      <c r="G194" s="134"/>
    </row>
    <row r="195" s="65" customFormat="1" ht="20" customHeight="1" spans="1:7">
      <c r="A195" s="92">
        <v>2146804</v>
      </c>
      <c r="B195" s="93" t="s">
        <v>1673</v>
      </c>
      <c r="C195" s="126"/>
      <c r="D195" s="126"/>
      <c r="E195" s="102"/>
      <c r="F195" s="134"/>
      <c r="G195" s="134"/>
    </row>
    <row r="196" s="65" customFormat="1" ht="20" customHeight="1" spans="1:7">
      <c r="A196" s="92">
        <v>2146805</v>
      </c>
      <c r="B196" s="93" t="s">
        <v>1674</v>
      </c>
      <c r="C196" s="126"/>
      <c r="D196" s="126"/>
      <c r="E196" s="102"/>
      <c r="F196" s="134"/>
      <c r="G196" s="134"/>
    </row>
    <row r="197" s="65" customFormat="1" ht="20" customHeight="1" spans="1:7">
      <c r="A197" s="92">
        <v>2146899</v>
      </c>
      <c r="B197" s="93" t="s">
        <v>1675</v>
      </c>
      <c r="C197" s="126"/>
      <c r="D197" s="126"/>
      <c r="E197" s="102"/>
      <c r="F197" s="134"/>
      <c r="G197" s="134"/>
    </row>
    <row r="198" s="65" customFormat="1" ht="20" customHeight="1" spans="1:7">
      <c r="A198" s="92">
        <v>21469</v>
      </c>
      <c r="B198" s="108" t="s">
        <v>1676</v>
      </c>
      <c r="C198" s="126"/>
      <c r="D198" s="126"/>
      <c r="E198" s="102"/>
      <c r="F198" s="134"/>
      <c r="G198" s="134"/>
    </row>
    <row r="199" s="65" customFormat="1" ht="20" customHeight="1" spans="1:7">
      <c r="A199" s="92">
        <v>2146901</v>
      </c>
      <c r="B199" s="93" t="s">
        <v>1677</v>
      </c>
      <c r="C199" s="126"/>
      <c r="D199" s="126"/>
      <c r="E199" s="102"/>
      <c r="F199" s="134"/>
      <c r="G199" s="134"/>
    </row>
    <row r="200" s="65" customFormat="1" ht="20" customHeight="1" spans="1:7">
      <c r="A200" s="92">
        <v>2146902</v>
      </c>
      <c r="B200" s="93" t="s">
        <v>830</v>
      </c>
      <c r="C200" s="126"/>
      <c r="D200" s="126"/>
      <c r="E200" s="102"/>
      <c r="F200" s="134"/>
      <c r="G200" s="134"/>
    </row>
    <row r="201" s="65" customFormat="1" ht="20" customHeight="1" spans="1:7">
      <c r="A201" s="92">
        <v>2146903</v>
      </c>
      <c r="B201" s="93" t="s">
        <v>1678</v>
      </c>
      <c r="C201" s="126"/>
      <c r="D201" s="126"/>
      <c r="E201" s="102"/>
      <c r="F201" s="134"/>
      <c r="G201" s="134"/>
    </row>
    <row r="202" s="65" customFormat="1" ht="20" customHeight="1" spans="1:7">
      <c r="A202" s="92">
        <v>2146904</v>
      </c>
      <c r="B202" s="93" t="s">
        <v>1679</v>
      </c>
      <c r="C202" s="126"/>
      <c r="D202" s="126"/>
      <c r="E202" s="102"/>
      <c r="F202" s="134"/>
      <c r="G202" s="134"/>
    </row>
    <row r="203" s="65" customFormat="1" ht="20" customHeight="1" spans="1:7">
      <c r="A203" s="92">
        <v>2146906</v>
      </c>
      <c r="B203" s="93" t="s">
        <v>1680</v>
      </c>
      <c r="C203" s="126"/>
      <c r="D203" s="126"/>
      <c r="E203" s="102"/>
      <c r="F203" s="134"/>
      <c r="G203" s="134"/>
    </row>
    <row r="204" s="65" customFormat="1" ht="20" customHeight="1" spans="1:7">
      <c r="A204" s="92">
        <v>2146907</v>
      </c>
      <c r="B204" s="93" t="s">
        <v>1681</v>
      </c>
      <c r="C204" s="126"/>
      <c r="D204" s="126"/>
      <c r="E204" s="102"/>
      <c r="F204" s="134"/>
      <c r="G204" s="134"/>
    </row>
    <row r="205" s="65" customFormat="1" ht="20" customHeight="1" spans="1:7">
      <c r="A205" s="92">
        <v>2146908</v>
      </c>
      <c r="B205" s="93" t="s">
        <v>1682</v>
      </c>
      <c r="C205" s="126"/>
      <c r="D205" s="126"/>
      <c r="E205" s="102"/>
      <c r="F205" s="134"/>
      <c r="G205" s="134"/>
    </row>
    <row r="206" s="65" customFormat="1" ht="20" customHeight="1" spans="1:7">
      <c r="A206" s="92">
        <v>2146909</v>
      </c>
      <c r="B206" s="93" t="s">
        <v>1683</v>
      </c>
      <c r="C206" s="126"/>
      <c r="D206" s="126"/>
      <c r="E206" s="102"/>
      <c r="F206" s="134"/>
      <c r="G206" s="134"/>
    </row>
    <row r="207" s="65" customFormat="1" ht="20" customHeight="1" spans="1:7">
      <c r="A207" s="92">
        <v>2146999</v>
      </c>
      <c r="B207" s="93" t="s">
        <v>1684</v>
      </c>
      <c r="C207" s="126"/>
      <c r="D207" s="126"/>
      <c r="E207" s="102"/>
      <c r="F207" s="134"/>
      <c r="G207" s="134"/>
    </row>
    <row r="208" s="65" customFormat="1" ht="20" customHeight="1" spans="1:7">
      <c r="A208" s="92">
        <v>21470</v>
      </c>
      <c r="B208" s="108" t="s">
        <v>1685</v>
      </c>
      <c r="C208" s="126"/>
      <c r="D208" s="126"/>
      <c r="E208" s="102"/>
      <c r="F208" s="134"/>
      <c r="G208" s="134"/>
    </row>
    <row r="209" s="65" customFormat="1" ht="20" customHeight="1" spans="1:7">
      <c r="A209" s="92">
        <v>2147001</v>
      </c>
      <c r="B209" s="93" t="s">
        <v>1686</v>
      </c>
      <c r="C209" s="126"/>
      <c r="D209" s="126"/>
      <c r="E209" s="102"/>
      <c r="F209" s="134"/>
      <c r="G209" s="134"/>
    </row>
    <row r="210" s="65" customFormat="1" ht="20" customHeight="1" spans="1:7">
      <c r="A210" s="92">
        <v>2147099</v>
      </c>
      <c r="B210" s="93" t="s">
        <v>1687</v>
      </c>
      <c r="C210" s="126"/>
      <c r="D210" s="126"/>
      <c r="E210" s="102"/>
      <c r="F210" s="134"/>
      <c r="G210" s="134"/>
    </row>
    <row r="211" s="65" customFormat="1" ht="20" customHeight="1" spans="1:7">
      <c r="A211" s="92">
        <v>21471</v>
      </c>
      <c r="B211" s="108" t="s">
        <v>1688</v>
      </c>
      <c r="C211" s="126"/>
      <c r="D211" s="126"/>
      <c r="E211" s="102"/>
      <c r="F211" s="134"/>
      <c r="G211" s="134"/>
    </row>
    <row r="212" s="65" customFormat="1" ht="20" customHeight="1" spans="1:7">
      <c r="A212" s="92">
        <v>2147101</v>
      </c>
      <c r="B212" s="93" t="s">
        <v>1686</v>
      </c>
      <c r="C212" s="126"/>
      <c r="D212" s="126"/>
      <c r="E212" s="102"/>
      <c r="F212" s="134"/>
      <c r="G212" s="134"/>
    </row>
    <row r="213" s="65" customFormat="1" ht="20" customHeight="1" spans="1:7">
      <c r="A213" s="92">
        <v>2147199</v>
      </c>
      <c r="B213" s="93" t="s">
        <v>1689</v>
      </c>
      <c r="C213" s="126"/>
      <c r="D213" s="126"/>
      <c r="E213" s="102"/>
      <c r="F213" s="134"/>
      <c r="G213" s="134"/>
    </row>
    <row r="214" s="65" customFormat="1" ht="20" customHeight="1" spans="1:7">
      <c r="A214" s="92">
        <v>21472</v>
      </c>
      <c r="B214" s="108" t="s">
        <v>1690</v>
      </c>
      <c r="C214" s="126"/>
      <c r="D214" s="126"/>
      <c r="E214" s="102"/>
      <c r="F214" s="134"/>
      <c r="G214" s="134"/>
    </row>
    <row r="215" s="65" customFormat="1" ht="20" customHeight="1" spans="1:7">
      <c r="A215" s="92">
        <v>21498</v>
      </c>
      <c r="B215" s="108" t="s">
        <v>1515</v>
      </c>
      <c r="C215" s="126"/>
      <c r="D215" s="126"/>
      <c r="E215" s="102"/>
      <c r="F215" s="134"/>
      <c r="G215" s="134"/>
    </row>
    <row r="216" s="65" customFormat="1" ht="20" customHeight="1" spans="1:7">
      <c r="A216" s="92">
        <v>2149801</v>
      </c>
      <c r="B216" s="93" t="s">
        <v>1691</v>
      </c>
      <c r="C216" s="126"/>
      <c r="D216" s="126"/>
      <c r="E216" s="102"/>
      <c r="F216" s="134"/>
      <c r="G216" s="134"/>
    </row>
    <row r="217" s="65" customFormat="1" ht="20" customHeight="1" spans="1:7">
      <c r="A217" s="92">
        <v>2149802</v>
      </c>
      <c r="B217" s="93" t="s">
        <v>1692</v>
      </c>
      <c r="C217" s="126"/>
      <c r="D217" s="126"/>
      <c r="E217" s="102"/>
      <c r="F217" s="134"/>
      <c r="G217" s="134"/>
    </row>
    <row r="218" s="65" customFormat="1" ht="20" customHeight="1" spans="1:7">
      <c r="A218" s="92">
        <v>2149803</v>
      </c>
      <c r="B218" s="93" t="s">
        <v>1693</v>
      </c>
      <c r="C218" s="126"/>
      <c r="D218" s="126"/>
      <c r="E218" s="102"/>
      <c r="F218" s="134"/>
      <c r="G218" s="134"/>
    </row>
    <row r="219" s="65" customFormat="1" ht="20" customHeight="1" spans="1:7">
      <c r="A219" s="92">
        <v>2149804</v>
      </c>
      <c r="B219" s="93" t="s">
        <v>1694</v>
      </c>
      <c r="C219" s="126"/>
      <c r="D219" s="126"/>
      <c r="E219" s="102"/>
      <c r="F219" s="134"/>
      <c r="G219" s="134"/>
    </row>
    <row r="220" s="65" customFormat="1" ht="20" customHeight="1" spans="1:7">
      <c r="A220" s="92">
        <v>2149899</v>
      </c>
      <c r="B220" s="93" t="s">
        <v>1695</v>
      </c>
      <c r="C220" s="126"/>
      <c r="D220" s="126"/>
      <c r="E220" s="102"/>
      <c r="F220" s="134"/>
      <c r="G220" s="134"/>
    </row>
    <row r="221" s="65" customFormat="1" ht="20" customHeight="1" spans="1:7">
      <c r="A221" s="92">
        <v>215</v>
      </c>
      <c r="B221" s="108" t="s">
        <v>841</v>
      </c>
      <c r="C221" s="126"/>
      <c r="D221" s="125">
        <f>D222+D226</f>
        <v>2265</v>
      </c>
      <c r="E221" s="125">
        <f>E222+E226</f>
        <v>2233</v>
      </c>
      <c r="F221" s="133">
        <f>E221/D221</f>
        <v>0.985871964679912</v>
      </c>
      <c r="G221" s="134"/>
    </row>
    <row r="222" s="65" customFormat="1" ht="20" customHeight="1" spans="1:7">
      <c r="A222" s="92">
        <v>21562</v>
      </c>
      <c r="B222" s="108" t="s">
        <v>1696</v>
      </c>
      <c r="C222" s="126"/>
      <c r="D222" s="126"/>
      <c r="E222" s="102"/>
      <c r="F222" s="134"/>
      <c r="G222" s="134"/>
    </row>
    <row r="223" s="65" customFormat="1" ht="20" customHeight="1" spans="1:7">
      <c r="A223" s="92">
        <v>2156201</v>
      </c>
      <c r="B223" s="93" t="s">
        <v>1697</v>
      </c>
      <c r="C223" s="126"/>
      <c r="D223" s="126"/>
      <c r="E223" s="102"/>
      <c r="F223" s="134"/>
      <c r="G223" s="134"/>
    </row>
    <row r="224" s="65" customFormat="1" ht="20" customHeight="1" spans="1:7">
      <c r="A224" s="92">
        <v>2156202</v>
      </c>
      <c r="B224" s="93" t="s">
        <v>1698</v>
      </c>
      <c r="C224" s="126"/>
      <c r="D224" s="126"/>
      <c r="E224" s="102"/>
      <c r="F224" s="134"/>
      <c r="G224" s="134"/>
    </row>
    <row r="225" s="65" customFormat="1" ht="20" customHeight="1" spans="1:7">
      <c r="A225" s="92">
        <v>2156299</v>
      </c>
      <c r="B225" s="93" t="s">
        <v>1699</v>
      </c>
      <c r="C225" s="126"/>
      <c r="D225" s="126"/>
      <c r="E225" s="102"/>
      <c r="F225" s="134"/>
      <c r="G225" s="134"/>
    </row>
    <row r="226" s="65" customFormat="1" ht="20" customHeight="1" spans="1:7">
      <c r="A226" s="92">
        <v>21598</v>
      </c>
      <c r="B226" s="108" t="s">
        <v>1515</v>
      </c>
      <c r="C226" s="126"/>
      <c r="D226" s="125">
        <f>SUM(D227:D230)</f>
        <v>2265</v>
      </c>
      <c r="E226" s="125">
        <f>SUM(E227:E230)</f>
        <v>2233</v>
      </c>
      <c r="F226" s="133">
        <f>E226/D226</f>
        <v>0.985871964679912</v>
      </c>
      <c r="G226" s="134"/>
    </row>
    <row r="227" s="65" customFormat="1" ht="20" customHeight="1" spans="1:7">
      <c r="A227" s="92">
        <v>2159801</v>
      </c>
      <c r="B227" s="93" t="s">
        <v>1700</v>
      </c>
      <c r="C227" s="126"/>
      <c r="D227" s="126"/>
      <c r="E227" s="102"/>
      <c r="F227" s="134"/>
      <c r="G227" s="134"/>
    </row>
    <row r="228" s="65" customFormat="1" ht="20" customHeight="1" spans="1:7">
      <c r="A228" s="92">
        <v>2159802</v>
      </c>
      <c r="B228" s="93" t="s">
        <v>1701</v>
      </c>
      <c r="C228" s="126"/>
      <c r="D228" s="126">
        <v>2265</v>
      </c>
      <c r="E228" s="102">
        <v>2233</v>
      </c>
      <c r="F228" s="134">
        <f>E228/D228</f>
        <v>0.985871964679912</v>
      </c>
      <c r="G228" s="134"/>
    </row>
    <row r="229" s="65" customFormat="1" ht="20" customHeight="1" spans="1:7">
      <c r="A229" s="92">
        <v>2159803</v>
      </c>
      <c r="B229" s="93" t="s">
        <v>1702</v>
      </c>
      <c r="C229" s="126"/>
      <c r="D229" s="126"/>
      <c r="E229" s="102"/>
      <c r="F229" s="134"/>
      <c r="G229" s="134"/>
    </row>
    <row r="230" s="65" customFormat="1" ht="20" customHeight="1" spans="1:7">
      <c r="A230" s="92">
        <v>2159899</v>
      </c>
      <c r="B230" s="93" t="s">
        <v>1703</v>
      </c>
      <c r="C230" s="126"/>
      <c r="D230" s="126"/>
      <c r="E230" s="102"/>
      <c r="F230" s="134"/>
      <c r="G230" s="134"/>
    </row>
    <row r="231" s="65" customFormat="1" ht="20" customHeight="1" spans="1:7">
      <c r="A231" s="92">
        <v>217</v>
      </c>
      <c r="B231" s="108" t="s">
        <v>899</v>
      </c>
      <c r="C231" s="126"/>
      <c r="D231" s="126"/>
      <c r="E231" s="102"/>
      <c r="F231" s="134"/>
      <c r="G231" s="134"/>
    </row>
    <row r="232" s="65" customFormat="1" ht="20" customHeight="1" spans="1:7">
      <c r="A232" s="92">
        <v>21704</v>
      </c>
      <c r="B232" s="108" t="s">
        <v>919</v>
      </c>
      <c r="C232" s="126"/>
      <c r="D232" s="126"/>
      <c r="E232" s="102"/>
      <c r="F232" s="134"/>
      <c r="G232" s="134"/>
    </row>
    <row r="233" s="65" customFormat="1" ht="20" customHeight="1" spans="1:7">
      <c r="A233" s="92">
        <v>2170402</v>
      </c>
      <c r="B233" s="93" t="s">
        <v>1704</v>
      </c>
      <c r="C233" s="126"/>
      <c r="D233" s="126"/>
      <c r="E233" s="102"/>
      <c r="F233" s="134"/>
      <c r="G233" s="134"/>
    </row>
    <row r="234" s="65" customFormat="1" ht="20" customHeight="1" spans="1:7">
      <c r="A234" s="92">
        <v>2170403</v>
      </c>
      <c r="B234" s="93" t="s">
        <v>1705</v>
      </c>
      <c r="C234" s="126"/>
      <c r="D234" s="126"/>
      <c r="E234" s="102"/>
      <c r="F234" s="134"/>
      <c r="G234" s="134"/>
    </row>
    <row r="235" s="65" customFormat="1" ht="20" customHeight="1" spans="1:7">
      <c r="A235" s="92">
        <v>220</v>
      </c>
      <c r="B235" s="108" t="s">
        <v>934</v>
      </c>
      <c r="C235" s="126"/>
      <c r="D235" s="126"/>
      <c r="E235" s="102"/>
      <c r="F235" s="134"/>
      <c r="G235" s="134"/>
    </row>
    <row r="236" s="65" customFormat="1" ht="20" customHeight="1" spans="1:7">
      <c r="A236" s="92">
        <v>22006</v>
      </c>
      <c r="B236" s="108" t="s">
        <v>1706</v>
      </c>
      <c r="C236" s="126"/>
      <c r="D236" s="126"/>
      <c r="E236" s="102"/>
      <c r="F236" s="134"/>
      <c r="G236" s="134"/>
    </row>
    <row r="237" s="65" customFormat="1" ht="20" customHeight="1" spans="1:7">
      <c r="A237" s="92">
        <v>2200601</v>
      </c>
      <c r="B237" s="93" t="s">
        <v>1707</v>
      </c>
      <c r="C237" s="126"/>
      <c r="D237" s="126"/>
      <c r="E237" s="102"/>
      <c r="F237" s="134"/>
      <c r="G237" s="134"/>
    </row>
    <row r="238" s="65" customFormat="1" ht="20" customHeight="1" spans="1:7">
      <c r="A238" s="92">
        <v>2200602</v>
      </c>
      <c r="B238" s="93" t="s">
        <v>1708</v>
      </c>
      <c r="C238" s="126"/>
      <c r="D238" s="126"/>
      <c r="E238" s="102"/>
      <c r="F238" s="134"/>
      <c r="G238" s="134"/>
    </row>
    <row r="239" s="65" customFormat="1" ht="20" customHeight="1" spans="1:7">
      <c r="A239" s="92">
        <v>221</v>
      </c>
      <c r="B239" s="108" t="s">
        <v>972</v>
      </c>
      <c r="C239" s="126"/>
      <c r="D239" s="126"/>
      <c r="E239" s="102"/>
      <c r="F239" s="134"/>
      <c r="G239" s="134"/>
    </row>
    <row r="240" s="65" customFormat="1" ht="20" customHeight="1" spans="1:7">
      <c r="A240" s="92">
        <v>22198</v>
      </c>
      <c r="B240" s="108" t="s">
        <v>1515</v>
      </c>
      <c r="C240" s="126"/>
      <c r="D240" s="126"/>
      <c r="E240" s="102"/>
      <c r="F240" s="134"/>
      <c r="G240" s="134"/>
    </row>
    <row r="241" s="65" customFormat="1" ht="20" customHeight="1" spans="1:7">
      <c r="A241" s="92">
        <v>2219801</v>
      </c>
      <c r="B241" s="93" t="s">
        <v>983</v>
      </c>
      <c r="C241" s="126"/>
      <c r="D241" s="126"/>
      <c r="E241" s="102"/>
      <c r="F241" s="134"/>
      <c r="G241" s="134"/>
    </row>
    <row r="242" s="65" customFormat="1" ht="20" customHeight="1" spans="1:7">
      <c r="A242" s="92">
        <v>2219899</v>
      </c>
      <c r="B242" s="93" t="s">
        <v>1709</v>
      </c>
      <c r="C242" s="126"/>
      <c r="D242" s="126"/>
      <c r="E242" s="102"/>
      <c r="F242" s="134"/>
      <c r="G242" s="134"/>
    </row>
    <row r="243" s="65" customFormat="1" ht="20" customHeight="1" spans="1:7">
      <c r="A243" s="92">
        <v>222</v>
      </c>
      <c r="B243" s="108" t="s">
        <v>993</v>
      </c>
      <c r="C243" s="126"/>
      <c r="D243" s="126"/>
      <c r="E243" s="102"/>
      <c r="F243" s="134"/>
      <c r="G243" s="134"/>
    </row>
    <row r="244" s="65" customFormat="1" ht="20" customHeight="1" spans="1:7">
      <c r="A244" s="92">
        <v>22298</v>
      </c>
      <c r="B244" s="108" t="s">
        <v>1515</v>
      </c>
      <c r="C244" s="126"/>
      <c r="D244" s="126"/>
      <c r="E244" s="102"/>
      <c r="F244" s="134"/>
      <c r="G244" s="134"/>
    </row>
    <row r="245" s="65" customFormat="1" ht="20" customHeight="1" spans="1:7">
      <c r="A245" s="92">
        <v>2229801</v>
      </c>
      <c r="B245" s="93" t="s">
        <v>1004</v>
      </c>
      <c r="C245" s="126"/>
      <c r="D245" s="126"/>
      <c r="E245" s="102"/>
      <c r="F245" s="134"/>
      <c r="G245" s="134"/>
    </row>
    <row r="246" s="65" customFormat="1" ht="20" customHeight="1" spans="1:7">
      <c r="A246" s="92">
        <v>2229899</v>
      </c>
      <c r="B246" s="93" t="s">
        <v>1710</v>
      </c>
      <c r="C246" s="126"/>
      <c r="D246" s="126"/>
      <c r="E246" s="102"/>
      <c r="F246" s="134"/>
      <c r="G246" s="134"/>
    </row>
    <row r="247" s="65" customFormat="1" ht="20" customHeight="1" spans="1:7">
      <c r="A247" s="92">
        <v>224</v>
      </c>
      <c r="B247" s="108" t="s">
        <v>1034</v>
      </c>
      <c r="C247" s="126"/>
      <c r="D247" s="126"/>
      <c r="E247" s="102"/>
      <c r="F247" s="134"/>
      <c r="G247" s="134"/>
    </row>
    <row r="248" s="65" customFormat="1" ht="20" customHeight="1" spans="1:7">
      <c r="A248" s="92">
        <v>22498</v>
      </c>
      <c r="B248" s="108" t="s">
        <v>1711</v>
      </c>
      <c r="C248" s="126"/>
      <c r="D248" s="126"/>
      <c r="E248" s="102"/>
      <c r="F248" s="134"/>
      <c r="G248" s="134"/>
    </row>
    <row r="249" s="65" customFormat="1" ht="20" customHeight="1" spans="1:7">
      <c r="A249" s="92">
        <v>2249801</v>
      </c>
      <c r="B249" s="93" t="s">
        <v>1712</v>
      </c>
      <c r="C249" s="126"/>
      <c r="D249" s="126"/>
      <c r="E249" s="102"/>
      <c r="F249" s="134"/>
      <c r="G249" s="134"/>
    </row>
    <row r="250" s="65" customFormat="1" ht="20" customHeight="1" spans="1:7">
      <c r="A250" s="92">
        <v>2249802</v>
      </c>
      <c r="B250" s="93" t="s">
        <v>1713</v>
      </c>
      <c r="C250" s="126"/>
      <c r="D250" s="126"/>
      <c r="E250" s="102"/>
      <c r="F250" s="134"/>
      <c r="G250" s="134"/>
    </row>
    <row r="251" s="65" customFormat="1" ht="20" customHeight="1" spans="1:7">
      <c r="A251" s="92">
        <v>2249899</v>
      </c>
      <c r="B251" s="93" t="s">
        <v>1714</v>
      </c>
      <c r="C251" s="126"/>
      <c r="D251" s="126"/>
      <c r="E251" s="102"/>
      <c r="F251" s="134"/>
      <c r="G251" s="134"/>
    </row>
    <row r="252" s="65" customFormat="1" ht="20" customHeight="1" spans="1:7">
      <c r="A252" s="92">
        <v>229</v>
      </c>
      <c r="B252" s="108" t="s">
        <v>1150</v>
      </c>
      <c r="C252" s="125">
        <f>SUM(C253,C257,C266,C268,C270,C282)</f>
        <v>686</v>
      </c>
      <c r="D252" s="125">
        <f>SUM(D253,D257,D266,D268,D270,D282)</f>
        <v>2113</v>
      </c>
      <c r="E252" s="125">
        <f>SUM(E253,E257,E266,E268,E270,E282)</f>
        <v>757</v>
      </c>
      <c r="F252" s="133">
        <f>E252/D252</f>
        <v>0.358258400378609</v>
      </c>
      <c r="G252" s="134"/>
    </row>
    <row r="253" s="65" customFormat="1" ht="20" customHeight="1" spans="1:7">
      <c r="A253" s="92">
        <v>22904</v>
      </c>
      <c r="B253" s="108" t="s">
        <v>1715</v>
      </c>
      <c r="C253" s="126"/>
      <c r="D253" s="126"/>
      <c r="E253" s="102"/>
      <c r="F253" s="134"/>
      <c r="G253" s="134"/>
    </row>
    <row r="254" s="65" customFormat="1" ht="20" customHeight="1" spans="1:7">
      <c r="A254" s="92">
        <v>2290401</v>
      </c>
      <c r="B254" s="93" t="s">
        <v>1716</v>
      </c>
      <c r="C254" s="126"/>
      <c r="D254" s="126"/>
      <c r="E254" s="102"/>
      <c r="F254" s="134"/>
      <c r="G254" s="134"/>
    </row>
    <row r="255" s="65" customFormat="1" ht="20" customHeight="1" spans="1:7">
      <c r="A255" s="92">
        <v>2290402</v>
      </c>
      <c r="B255" s="93" t="s">
        <v>1717</v>
      </c>
      <c r="C255" s="126"/>
      <c r="D255" s="126"/>
      <c r="E255" s="102"/>
      <c r="F255" s="134"/>
      <c r="G255" s="134"/>
    </row>
    <row r="256" s="65" customFormat="1" ht="20" customHeight="1" spans="1:7">
      <c r="A256" s="92">
        <v>2290403</v>
      </c>
      <c r="B256" s="93" t="s">
        <v>1718</v>
      </c>
      <c r="C256" s="126"/>
      <c r="D256" s="126"/>
      <c r="E256" s="102"/>
      <c r="F256" s="134"/>
      <c r="G256" s="134"/>
    </row>
    <row r="257" s="65" customFormat="1" ht="20" customHeight="1" spans="1:7">
      <c r="A257" s="92">
        <v>22908</v>
      </c>
      <c r="B257" s="108" t="s">
        <v>1719</v>
      </c>
      <c r="C257" s="126"/>
      <c r="D257" s="126"/>
      <c r="E257" s="102"/>
      <c r="F257" s="134"/>
      <c r="G257" s="134"/>
    </row>
    <row r="258" s="65" customFormat="1" ht="20" customHeight="1" spans="1:7">
      <c r="A258" s="92">
        <v>2290802</v>
      </c>
      <c r="B258" s="93" t="s">
        <v>1720</v>
      </c>
      <c r="C258" s="126"/>
      <c r="D258" s="126"/>
      <c r="E258" s="102"/>
      <c r="F258" s="134"/>
      <c r="G258" s="134"/>
    </row>
    <row r="259" s="65" customFormat="1" ht="20" customHeight="1" spans="1:7">
      <c r="A259" s="92">
        <v>2290803</v>
      </c>
      <c r="B259" s="93" t="s">
        <v>1721</v>
      </c>
      <c r="C259" s="126"/>
      <c r="D259" s="126"/>
      <c r="E259" s="102"/>
      <c r="F259" s="134"/>
      <c r="G259" s="134"/>
    </row>
    <row r="260" s="65" customFormat="1" ht="20" customHeight="1" spans="1:7">
      <c r="A260" s="92">
        <v>2290804</v>
      </c>
      <c r="B260" s="93" t="s">
        <v>1722</v>
      </c>
      <c r="C260" s="126"/>
      <c r="D260" s="126"/>
      <c r="E260" s="102"/>
      <c r="F260" s="134"/>
      <c r="G260" s="134"/>
    </row>
    <row r="261" s="65" customFormat="1" ht="20" customHeight="1" spans="1:7">
      <c r="A261" s="92">
        <v>2290805</v>
      </c>
      <c r="B261" s="93" t="s">
        <v>1723</v>
      </c>
      <c r="C261" s="126"/>
      <c r="D261" s="126"/>
      <c r="E261" s="102"/>
      <c r="F261" s="134"/>
      <c r="G261" s="134"/>
    </row>
    <row r="262" s="65" customFormat="1" ht="20" customHeight="1" spans="1:7">
      <c r="A262" s="92">
        <v>2290806</v>
      </c>
      <c r="B262" s="93" t="s">
        <v>1724</v>
      </c>
      <c r="C262" s="126"/>
      <c r="D262" s="126"/>
      <c r="E262" s="102"/>
      <c r="F262" s="134"/>
      <c r="G262" s="134"/>
    </row>
    <row r="263" s="65" customFormat="1" ht="20" customHeight="1" spans="1:7">
      <c r="A263" s="92">
        <v>2290807</v>
      </c>
      <c r="B263" s="93" t="s">
        <v>1725</v>
      </c>
      <c r="C263" s="126"/>
      <c r="D263" s="126"/>
      <c r="E263" s="102"/>
      <c r="F263" s="134"/>
      <c r="G263" s="134"/>
    </row>
    <row r="264" s="65" customFormat="1" ht="20" customHeight="1" spans="1:7">
      <c r="A264" s="92">
        <v>2290808</v>
      </c>
      <c r="B264" s="93" t="s">
        <v>1726</v>
      </c>
      <c r="C264" s="126"/>
      <c r="D264" s="126"/>
      <c r="E264" s="102"/>
      <c r="F264" s="134"/>
      <c r="G264" s="134"/>
    </row>
    <row r="265" s="65" customFormat="1" ht="20" customHeight="1" spans="1:7">
      <c r="A265" s="92">
        <v>2290899</v>
      </c>
      <c r="B265" s="93" t="s">
        <v>1727</v>
      </c>
      <c r="C265" s="126"/>
      <c r="D265" s="126"/>
      <c r="E265" s="102"/>
      <c r="F265" s="134"/>
      <c r="G265" s="134"/>
    </row>
    <row r="266" s="65" customFormat="1" ht="20" customHeight="1" spans="1:7">
      <c r="A266" s="92">
        <v>22909</v>
      </c>
      <c r="B266" s="108" t="s">
        <v>1728</v>
      </c>
      <c r="C266" s="126"/>
      <c r="D266" s="126"/>
      <c r="E266" s="102"/>
      <c r="F266" s="134"/>
      <c r="G266" s="134"/>
    </row>
    <row r="267" s="65" customFormat="1" ht="20" customHeight="1" spans="1:7">
      <c r="A267" s="92">
        <v>2290901</v>
      </c>
      <c r="B267" s="93" t="s">
        <v>1729</v>
      </c>
      <c r="C267" s="126"/>
      <c r="D267" s="126"/>
      <c r="E267" s="102"/>
      <c r="F267" s="134"/>
      <c r="G267" s="134"/>
    </row>
    <row r="268" ht="20" customHeight="1" spans="1:7">
      <c r="A268" s="92">
        <v>22910</v>
      </c>
      <c r="B268" s="108" t="s">
        <v>1730</v>
      </c>
      <c r="C268" s="126"/>
      <c r="D268" s="126"/>
      <c r="E268" s="102"/>
      <c r="F268" s="134"/>
      <c r="G268" s="134"/>
    </row>
    <row r="269" ht="20" customHeight="1" spans="1:7">
      <c r="A269" s="92">
        <v>2291001</v>
      </c>
      <c r="B269" s="93" t="s">
        <v>1731</v>
      </c>
      <c r="C269" s="126"/>
      <c r="D269" s="126"/>
      <c r="E269" s="102"/>
      <c r="F269" s="134"/>
      <c r="G269" s="134"/>
    </row>
    <row r="270" ht="20" customHeight="1" spans="1:7">
      <c r="A270" s="92">
        <v>22960</v>
      </c>
      <c r="B270" s="108" t="s">
        <v>1732</v>
      </c>
      <c r="C270" s="127">
        <v>686</v>
      </c>
      <c r="D270" s="127">
        <v>2113</v>
      </c>
      <c r="E270" s="125">
        <f>SUM(E271:E281)</f>
        <v>757</v>
      </c>
      <c r="F270" s="133">
        <f>E270/D270</f>
        <v>0.358258400378609</v>
      </c>
      <c r="G270" s="133">
        <v>0.507032819825854</v>
      </c>
    </row>
    <row r="271" ht="20" customHeight="1" spans="1:7">
      <c r="A271" s="92">
        <v>2296001</v>
      </c>
      <c r="B271" s="93" t="s">
        <v>1733</v>
      </c>
      <c r="C271" s="126"/>
      <c r="D271" s="126"/>
      <c r="E271" s="102"/>
      <c r="F271" s="134"/>
      <c r="G271" s="134"/>
    </row>
    <row r="272" ht="20" customHeight="1" spans="1:7">
      <c r="A272" s="92">
        <v>2296002</v>
      </c>
      <c r="B272" s="93" t="s">
        <v>1734</v>
      </c>
      <c r="C272" s="126"/>
      <c r="D272" s="126"/>
      <c r="E272" s="102">
        <v>110</v>
      </c>
      <c r="F272" s="134"/>
      <c r="G272" s="134">
        <v>0.139064475347661</v>
      </c>
    </row>
    <row r="273" ht="20" customHeight="1" spans="1:7">
      <c r="A273" s="92">
        <v>2296003</v>
      </c>
      <c r="B273" s="93" t="s">
        <v>1735</v>
      </c>
      <c r="C273" s="126"/>
      <c r="D273" s="126"/>
      <c r="E273" s="102">
        <v>502</v>
      </c>
      <c r="F273" s="134"/>
      <c r="G273" s="134">
        <v>0.954372623574145</v>
      </c>
    </row>
    <row r="274" ht="20" customHeight="1" spans="1:7">
      <c r="A274" s="92">
        <v>2296004</v>
      </c>
      <c r="B274" s="93" t="s">
        <v>1736</v>
      </c>
      <c r="C274" s="126"/>
      <c r="D274" s="126"/>
      <c r="E274" s="102"/>
      <c r="F274" s="134"/>
      <c r="G274" s="134"/>
    </row>
    <row r="275" ht="20" customHeight="1" spans="1:7">
      <c r="A275" s="92">
        <v>2296005</v>
      </c>
      <c r="B275" s="93" t="s">
        <v>1737</v>
      </c>
      <c r="C275" s="126"/>
      <c r="D275" s="126"/>
      <c r="E275" s="102"/>
      <c r="F275" s="134"/>
      <c r="G275" s="134"/>
    </row>
    <row r="276" ht="20" customHeight="1" spans="1:7">
      <c r="A276" s="92">
        <v>2296006</v>
      </c>
      <c r="B276" s="93" t="s">
        <v>1738</v>
      </c>
      <c r="C276" s="126"/>
      <c r="D276" s="126"/>
      <c r="E276" s="102">
        <v>145</v>
      </c>
      <c r="F276" s="134"/>
      <c r="G276" s="134">
        <v>0.823863636363636</v>
      </c>
    </row>
    <row r="277" ht="20" customHeight="1" spans="1:7">
      <c r="A277" s="92">
        <v>2296010</v>
      </c>
      <c r="B277" s="93" t="s">
        <v>1739</v>
      </c>
      <c r="C277" s="126"/>
      <c r="D277" s="126"/>
      <c r="E277" s="102"/>
      <c r="F277" s="134"/>
      <c r="G277" s="134"/>
    </row>
    <row r="278" ht="20" customHeight="1" spans="1:7">
      <c r="A278" s="92">
        <v>2296011</v>
      </c>
      <c r="B278" s="93" t="s">
        <v>1740</v>
      </c>
      <c r="C278" s="126"/>
      <c r="D278" s="126"/>
      <c r="E278" s="102"/>
      <c r="F278" s="134"/>
      <c r="G278" s="134"/>
    </row>
    <row r="279" ht="20" customHeight="1" spans="1:7">
      <c r="A279" s="92">
        <v>2296012</v>
      </c>
      <c r="B279" s="93" t="s">
        <v>1741</v>
      </c>
      <c r="C279" s="126"/>
      <c r="D279" s="126"/>
      <c r="E279" s="102"/>
      <c r="F279" s="134"/>
      <c r="G279" s="134"/>
    </row>
    <row r="280" ht="20" customHeight="1" spans="1:7">
      <c r="A280" s="92">
        <v>2296013</v>
      </c>
      <c r="B280" s="93" t="s">
        <v>1742</v>
      </c>
      <c r="C280" s="126"/>
      <c r="D280" s="126"/>
      <c r="E280" s="102"/>
      <c r="F280" s="134"/>
      <c r="G280" s="134"/>
    </row>
    <row r="281" ht="20" customHeight="1" spans="1:7">
      <c r="A281" s="92">
        <v>2296099</v>
      </c>
      <c r="B281" s="93" t="s">
        <v>1743</v>
      </c>
      <c r="C281" s="126"/>
      <c r="D281" s="126"/>
      <c r="E281" s="102"/>
      <c r="F281" s="134"/>
      <c r="G281" s="134"/>
    </row>
    <row r="282" ht="20" customHeight="1" spans="1:7">
      <c r="A282" s="92">
        <v>22998</v>
      </c>
      <c r="B282" s="108" t="s">
        <v>1744</v>
      </c>
      <c r="C282" s="126"/>
      <c r="D282" s="126"/>
      <c r="E282" s="102"/>
      <c r="F282" s="134"/>
      <c r="G282" s="134"/>
    </row>
    <row r="283" ht="20" customHeight="1" spans="1:7">
      <c r="A283" s="92">
        <v>2299899</v>
      </c>
      <c r="B283" s="93" t="s">
        <v>236</v>
      </c>
      <c r="C283" s="126"/>
      <c r="D283" s="126"/>
      <c r="E283" s="102"/>
      <c r="F283" s="134"/>
      <c r="G283" s="134"/>
    </row>
    <row r="284" ht="20" customHeight="1" spans="1:7">
      <c r="A284" s="92">
        <v>232</v>
      </c>
      <c r="B284" s="108" t="s">
        <v>1073</v>
      </c>
      <c r="C284" s="126"/>
      <c r="D284" s="125">
        <f>D285</f>
        <v>454</v>
      </c>
      <c r="E284" s="125">
        <f>E285</f>
        <v>454</v>
      </c>
      <c r="F284" s="133">
        <f t="shared" ref="F284:F288" si="0">E284/D284</f>
        <v>1</v>
      </c>
      <c r="G284" s="133">
        <v>0.752902155887231</v>
      </c>
    </row>
    <row r="285" ht="20" customHeight="1" spans="1:7">
      <c r="A285" s="92">
        <v>23204</v>
      </c>
      <c r="B285" s="108" t="s">
        <v>1745</v>
      </c>
      <c r="C285" s="126"/>
      <c r="D285" s="125">
        <f>SUM(D286:D300)</f>
        <v>454</v>
      </c>
      <c r="E285" s="125">
        <f>SUM(E286:E300)</f>
        <v>454</v>
      </c>
      <c r="F285" s="133">
        <f t="shared" si="0"/>
        <v>1</v>
      </c>
      <c r="G285" s="133">
        <v>0.752902155887231</v>
      </c>
    </row>
    <row r="286" ht="20" customHeight="1" spans="1:7">
      <c r="A286" s="92">
        <v>2320401</v>
      </c>
      <c r="B286" s="93" t="s">
        <v>1746</v>
      </c>
      <c r="C286" s="126"/>
      <c r="D286" s="126"/>
      <c r="E286" s="102"/>
      <c r="F286" s="134"/>
      <c r="G286" s="134"/>
    </row>
    <row r="287" ht="20" customHeight="1" spans="1:7">
      <c r="A287" s="92">
        <v>2320405</v>
      </c>
      <c r="B287" s="93" t="s">
        <v>1747</v>
      </c>
      <c r="C287" s="126"/>
      <c r="D287" s="126"/>
      <c r="E287" s="102"/>
      <c r="F287" s="134"/>
      <c r="G287" s="134"/>
    </row>
    <row r="288" ht="20" customHeight="1" spans="1:7">
      <c r="A288" s="92">
        <v>2320411</v>
      </c>
      <c r="B288" s="93" t="s">
        <v>1748</v>
      </c>
      <c r="C288" s="126"/>
      <c r="D288" s="102">
        <v>256</v>
      </c>
      <c r="E288" s="102">
        <v>256</v>
      </c>
      <c r="F288" s="134">
        <f t="shared" si="0"/>
        <v>1</v>
      </c>
      <c r="G288" s="134">
        <v>0.632098765432099</v>
      </c>
    </row>
    <row r="289" ht="20" customHeight="1" spans="1:7">
      <c r="A289" s="92">
        <v>2320413</v>
      </c>
      <c r="B289" s="93" t="s">
        <v>1749</v>
      </c>
      <c r="C289" s="126"/>
      <c r="D289" s="126"/>
      <c r="E289" s="102"/>
      <c r="F289" s="134"/>
      <c r="G289" s="134"/>
    </row>
    <row r="290" ht="20" customHeight="1" spans="1:7">
      <c r="A290" s="92">
        <v>2320414</v>
      </c>
      <c r="B290" s="93" t="s">
        <v>1750</v>
      </c>
      <c r="C290" s="126"/>
      <c r="D290" s="126"/>
      <c r="E290" s="102"/>
      <c r="F290" s="134"/>
      <c r="G290" s="134"/>
    </row>
    <row r="291" ht="20" customHeight="1" spans="1:7">
      <c r="A291" s="92">
        <v>2320416</v>
      </c>
      <c r="B291" s="93" t="s">
        <v>1751</v>
      </c>
      <c r="C291" s="126"/>
      <c r="D291" s="126"/>
      <c r="E291" s="102"/>
      <c r="F291" s="134"/>
      <c r="G291" s="134"/>
    </row>
    <row r="292" ht="20" customHeight="1" spans="1:7">
      <c r="A292" s="92">
        <v>2320417</v>
      </c>
      <c r="B292" s="93" t="s">
        <v>1752</v>
      </c>
      <c r="C292" s="126"/>
      <c r="D292" s="126"/>
      <c r="E292" s="102"/>
      <c r="F292" s="134"/>
      <c r="G292" s="134"/>
    </row>
    <row r="293" ht="20" customHeight="1" spans="1:7">
      <c r="A293" s="92">
        <v>2320418</v>
      </c>
      <c r="B293" s="93" t="s">
        <v>1753</v>
      </c>
      <c r="C293" s="126"/>
      <c r="D293" s="126"/>
      <c r="E293" s="102"/>
      <c r="F293" s="134"/>
      <c r="G293" s="134"/>
    </row>
    <row r="294" ht="20" customHeight="1" spans="1:7">
      <c r="A294" s="92">
        <v>2320419</v>
      </c>
      <c r="B294" s="93" t="s">
        <v>1754</v>
      </c>
      <c r="C294" s="126"/>
      <c r="D294" s="126"/>
      <c r="E294" s="102"/>
      <c r="F294" s="134"/>
      <c r="G294" s="134"/>
    </row>
    <row r="295" ht="20" customHeight="1" spans="1:7">
      <c r="A295" s="92">
        <v>2320420</v>
      </c>
      <c r="B295" s="93" t="s">
        <v>1755</v>
      </c>
      <c r="C295" s="126"/>
      <c r="D295" s="126"/>
      <c r="E295" s="102"/>
      <c r="F295" s="134"/>
      <c r="G295" s="134"/>
    </row>
    <row r="296" ht="20" customHeight="1" spans="1:7">
      <c r="A296" s="92">
        <v>2320431</v>
      </c>
      <c r="B296" s="93" t="s">
        <v>1756</v>
      </c>
      <c r="C296" s="126"/>
      <c r="D296" s="126"/>
      <c r="E296" s="102"/>
      <c r="F296" s="134"/>
      <c r="G296" s="134"/>
    </row>
    <row r="297" ht="20" customHeight="1" spans="1:7">
      <c r="A297" s="92">
        <v>2320432</v>
      </c>
      <c r="B297" s="93" t="s">
        <v>1757</v>
      </c>
      <c r="C297" s="126"/>
      <c r="D297" s="126"/>
      <c r="E297" s="102"/>
      <c r="F297" s="134"/>
      <c r="G297" s="134"/>
    </row>
    <row r="298" ht="20" customHeight="1" spans="1:7">
      <c r="A298" s="92">
        <v>2320433</v>
      </c>
      <c r="B298" s="93" t="s">
        <v>1758</v>
      </c>
      <c r="C298" s="126"/>
      <c r="D298" s="126"/>
      <c r="E298" s="102"/>
      <c r="F298" s="134"/>
      <c r="G298" s="134"/>
    </row>
    <row r="299" ht="20" customHeight="1" spans="1:7">
      <c r="A299" s="92">
        <v>2320498</v>
      </c>
      <c r="B299" s="93" t="s">
        <v>1759</v>
      </c>
      <c r="C299" s="126"/>
      <c r="D299" s="102">
        <v>198</v>
      </c>
      <c r="E299" s="102">
        <v>198</v>
      </c>
      <c r="F299" s="134">
        <f>E299/D299</f>
        <v>1</v>
      </c>
      <c r="G299" s="134">
        <v>1</v>
      </c>
    </row>
    <row r="300" ht="20" customHeight="1" spans="1:7">
      <c r="A300" s="92">
        <v>2320499</v>
      </c>
      <c r="B300" s="93" t="s">
        <v>1760</v>
      </c>
      <c r="C300" s="126"/>
      <c r="D300" s="126"/>
      <c r="E300" s="102"/>
      <c r="F300" s="134"/>
      <c r="G300" s="134"/>
    </row>
    <row r="301" ht="20" customHeight="1" spans="1:7">
      <c r="A301" s="92">
        <v>233</v>
      </c>
      <c r="B301" s="108" t="s">
        <v>1086</v>
      </c>
      <c r="C301" s="126"/>
      <c r="D301" s="126"/>
      <c r="E301" s="102"/>
      <c r="F301" s="134"/>
      <c r="G301" s="134"/>
    </row>
    <row r="302" ht="20" customHeight="1" spans="1:7">
      <c r="A302" s="92">
        <v>23304</v>
      </c>
      <c r="B302" s="108" t="s">
        <v>1761</v>
      </c>
      <c r="C302" s="126"/>
      <c r="D302" s="126"/>
      <c r="E302" s="102"/>
      <c r="F302" s="134"/>
      <c r="G302" s="134"/>
    </row>
    <row r="303" ht="20" customHeight="1" spans="1:7">
      <c r="A303" s="92">
        <v>2330401</v>
      </c>
      <c r="B303" s="93" t="s">
        <v>1762</v>
      </c>
      <c r="C303" s="126"/>
      <c r="D303" s="126"/>
      <c r="E303" s="102"/>
      <c r="F303" s="134"/>
      <c r="G303" s="134"/>
    </row>
    <row r="304" ht="20" customHeight="1" spans="1:7">
      <c r="A304" s="92">
        <v>2330405</v>
      </c>
      <c r="B304" s="93" t="s">
        <v>1763</v>
      </c>
      <c r="C304" s="126"/>
      <c r="D304" s="126"/>
      <c r="E304" s="102"/>
      <c r="F304" s="134"/>
      <c r="G304" s="134"/>
    </row>
    <row r="305" ht="20" customHeight="1" spans="1:7">
      <c r="A305" s="92">
        <v>2330411</v>
      </c>
      <c r="B305" s="93" t="s">
        <v>1764</v>
      </c>
      <c r="C305" s="126"/>
      <c r="D305" s="126"/>
      <c r="E305" s="102"/>
      <c r="F305" s="134"/>
      <c r="G305" s="134"/>
    </row>
    <row r="306" ht="20" customHeight="1" spans="1:7">
      <c r="A306" s="92">
        <v>2330413</v>
      </c>
      <c r="B306" s="93" t="s">
        <v>1765</v>
      </c>
      <c r="C306" s="126"/>
      <c r="D306" s="126"/>
      <c r="E306" s="102"/>
      <c r="F306" s="134"/>
      <c r="G306" s="134"/>
    </row>
    <row r="307" ht="20" customHeight="1" spans="1:7">
      <c r="A307" s="92">
        <v>2330414</v>
      </c>
      <c r="B307" s="93" t="s">
        <v>1766</v>
      </c>
      <c r="C307" s="126"/>
      <c r="D307" s="126"/>
      <c r="E307" s="102"/>
      <c r="F307" s="134"/>
      <c r="G307" s="134"/>
    </row>
    <row r="308" ht="20" customHeight="1" spans="1:7">
      <c r="A308" s="92">
        <v>2330416</v>
      </c>
      <c r="B308" s="93" t="s">
        <v>1767</v>
      </c>
      <c r="C308" s="126"/>
      <c r="D308" s="126"/>
      <c r="E308" s="102"/>
      <c r="F308" s="134"/>
      <c r="G308" s="134"/>
    </row>
    <row r="309" ht="20" customHeight="1" spans="1:7">
      <c r="A309" s="92">
        <v>2330417</v>
      </c>
      <c r="B309" s="93" t="s">
        <v>1768</v>
      </c>
      <c r="C309" s="126"/>
      <c r="D309" s="126"/>
      <c r="E309" s="102"/>
      <c r="F309" s="134"/>
      <c r="G309" s="134"/>
    </row>
    <row r="310" ht="20" customHeight="1" spans="1:7">
      <c r="A310" s="92">
        <v>2330418</v>
      </c>
      <c r="B310" s="93" t="s">
        <v>1769</v>
      </c>
      <c r="C310" s="126"/>
      <c r="D310" s="126"/>
      <c r="E310" s="102"/>
      <c r="F310" s="134"/>
      <c r="G310" s="134"/>
    </row>
    <row r="311" ht="20" customHeight="1" spans="1:7">
      <c r="A311" s="92">
        <v>2330419</v>
      </c>
      <c r="B311" s="93" t="s">
        <v>1770</v>
      </c>
      <c r="C311" s="126"/>
      <c r="D311" s="126"/>
      <c r="E311" s="102"/>
      <c r="F311" s="134"/>
      <c r="G311" s="134"/>
    </row>
    <row r="312" ht="20" customHeight="1" spans="1:7">
      <c r="A312" s="92">
        <v>2330420</v>
      </c>
      <c r="B312" s="93" t="s">
        <v>1771</v>
      </c>
      <c r="C312" s="126"/>
      <c r="D312" s="126"/>
      <c r="E312" s="102"/>
      <c r="F312" s="134"/>
      <c r="G312" s="134"/>
    </row>
    <row r="313" ht="20" customHeight="1" spans="1:7">
      <c r="A313" s="92">
        <v>2330431</v>
      </c>
      <c r="B313" s="93" t="s">
        <v>1772</v>
      </c>
      <c r="C313" s="126"/>
      <c r="D313" s="126"/>
      <c r="E313" s="102"/>
      <c r="F313" s="134"/>
      <c r="G313" s="134"/>
    </row>
    <row r="314" ht="20" customHeight="1" spans="1:7">
      <c r="A314" s="92">
        <v>2330432</v>
      </c>
      <c r="B314" s="93" t="s">
        <v>1773</v>
      </c>
      <c r="C314" s="126"/>
      <c r="D314" s="126"/>
      <c r="E314" s="102"/>
      <c r="F314" s="134"/>
      <c r="G314" s="134"/>
    </row>
    <row r="315" ht="20" customHeight="1" spans="1:7">
      <c r="A315" s="92">
        <v>2330433</v>
      </c>
      <c r="B315" s="93" t="s">
        <v>1774</v>
      </c>
      <c r="C315" s="126"/>
      <c r="D315" s="126"/>
      <c r="E315" s="102"/>
      <c r="F315" s="134"/>
      <c r="G315" s="134"/>
    </row>
    <row r="316" ht="20" customHeight="1" spans="1:7">
      <c r="A316" s="92">
        <v>2330498</v>
      </c>
      <c r="B316" s="93" t="s">
        <v>1775</v>
      </c>
      <c r="C316" s="126"/>
      <c r="D316" s="126"/>
      <c r="E316" s="102"/>
      <c r="F316" s="134"/>
      <c r="G316" s="134"/>
    </row>
    <row r="317" ht="20" customHeight="1" spans="1:7">
      <c r="A317" s="92">
        <v>2330499</v>
      </c>
      <c r="B317" s="93" t="s">
        <v>1776</v>
      </c>
      <c r="C317" s="126"/>
      <c r="D317" s="126"/>
      <c r="E317" s="102"/>
      <c r="F317" s="134"/>
      <c r="G317" s="134"/>
    </row>
    <row r="318" ht="20" customHeight="1" spans="1:7">
      <c r="A318" s="92">
        <v>234</v>
      </c>
      <c r="B318" s="124" t="s">
        <v>1777</v>
      </c>
      <c r="C318" s="126"/>
      <c r="D318" s="126"/>
      <c r="E318" s="102"/>
      <c r="F318" s="134"/>
      <c r="G318" s="134"/>
    </row>
    <row r="319" ht="20" customHeight="1" spans="1:7">
      <c r="A319" s="92">
        <v>23401</v>
      </c>
      <c r="B319" s="124" t="s">
        <v>1113</v>
      </c>
      <c r="C319" s="126"/>
      <c r="D319" s="126"/>
      <c r="E319" s="102"/>
      <c r="F319" s="134"/>
      <c r="G319" s="134"/>
    </row>
    <row r="320" ht="20" customHeight="1" spans="1:7">
      <c r="A320" s="92">
        <v>2340101</v>
      </c>
      <c r="B320" s="92" t="s">
        <v>1778</v>
      </c>
      <c r="C320" s="126"/>
      <c r="D320" s="126"/>
      <c r="E320" s="102"/>
      <c r="F320" s="134"/>
      <c r="G320" s="134"/>
    </row>
    <row r="321" ht="20" customHeight="1" spans="1:7">
      <c r="A321" s="92">
        <v>2340102</v>
      </c>
      <c r="B321" s="92" t="s">
        <v>1779</v>
      </c>
      <c r="C321" s="126"/>
      <c r="D321" s="126"/>
      <c r="E321" s="102"/>
      <c r="F321" s="134"/>
      <c r="G321" s="134"/>
    </row>
    <row r="322" ht="20" customHeight="1" spans="1:7">
      <c r="A322" s="92">
        <v>2340103</v>
      </c>
      <c r="B322" s="92" t="s">
        <v>1780</v>
      </c>
      <c r="C322" s="126"/>
      <c r="D322" s="126"/>
      <c r="E322" s="102"/>
      <c r="F322" s="134"/>
      <c r="G322" s="134"/>
    </row>
    <row r="323" ht="20" customHeight="1" spans="1:7">
      <c r="A323" s="92">
        <v>2340104</v>
      </c>
      <c r="B323" s="92" t="s">
        <v>1781</v>
      </c>
      <c r="C323" s="126"/>
      <c r="D323" s="126"/>
      <c r="E323" s="102"/>
      <c r="F323" s="134"/>
      <c r="G323" s="134"/>
    </row>
    <row r="324" ht="20" customHeight="1" spans="1:7">
      <c r="A324" s="92">
        <v>2340105</v>
      </c>
      <c r="B324" s="92" t="s">
        <v>1782</v>
      </c>
      <c r="C324" s="126"/>
      <c r="D324" s="126"/>
      <c r="E324" s="102"/>
      <c r="F324" s="134"/>
      <c r="G324" s="134"/>
    </row>
    <row r="325" ht="20" customHeight="1" spans="1:7">
      <c r="A325" s="92">
        <v>2340106</v>
      </c>
      <c r="B325" s="92" t="s">
        <v>1783</v>
      </c>
      <c r="C325" s="126"/>
      <c r="D325" s="126"/>
      <c r="E325" s="102"/>
      <c r="F325" s="134"/>
      <c r="G325" s="134"/>
    </row>
    <row r="326" ht="20" customHeight="1" spans="1:7">
      <c r="A326" s="92">
        <v>2340107</v>
      </c>
      <c r="B326" s="92" t="s">
        <v>1784</v>
      </c>
      <c r="C326" s="126"/>
      <c r="D326" s="126"/>
      <c r="E326" s="102"/>
      <c r="F326" s="134"/>
      <c r="G326" s="134"/>
    </row>
    <row r="327" ht="20" customHeight="1" spans="1:7">
      <c r="A327" s="92">
        <v>2340108</v>
      </c>
      <c r="B327" s="92" t="s">
        <v>1785</v>
      </c>
      <c r="C327" s="126"/>
      <c r="D327" s="126"/>
      <c r="E327" s="102"/>
      <c r="F327" s="134"/>
      <c r="G327" s="134"/>
    </row>
    <row r="328" ht="20" customHeight="1" spans="1:7">
      <c r="A328" s="92">
        <v>2340109</v>
      </c>
      <c r="B328" s="92" t="s">
        <v>1786</v>
      </c>
      <c r="C328" s="126"/>
      <c r="D328" s="126"/>
      <c r="E328" s="102"/>
      <c r="F328" s="134"/>
      <c r="G328" s="134"/>
    </row>
    <row r="329" ht="20" customHeight="1" spans="1:7">
      <c r="A329" s="92">
        <v>2340110</v>
      </c>
      <c r="B329" s="92" t="s">
        <v>1787</v>
      </c>
      <c r="C329" s="126"/>
      <c r="D329" s="126"/>
      <c r="E329" s="102"/>
      <c r="F329" s="134"/>
      <c r="G329" s="134"/>
    </row>
    <row r="330" ht="20" customHeight="1" spans="1:7">
      <c r="A330" s="92">
        <v>2340111</v>
      </c>
      <c r="B330" s="92" t="s">
        <v>1788</v>
      </c>
      <c r="C330" s="126"/>
      <c r="D330" s="126"/>
      <c r="E330" s="102"/>
      <c r="F330" s="134"/>
      <c r="G330" s="134"/>
    </row>
    <row r="331" ht="20" customHeight="1" spans="1:7">
      <c r="A331" s="92">
        <v>2340199</v>
      </c>
      <c r="B331" s="92" t="s">
        <v>1789</v>
      </c>
      <c r="C331" s="126"/>
      <c r="D331" s="126"/>
      <c r="E331" s="102"/>
      <c r="F331" s="134"/>
      <c r="G331" s="134"/>
    </row>
    <row r="332" ht="20" customHeight="1" spans="1:7">
      <c r="A332" s="92">
        <v>23402</v>
      </c>
      <c r="B332" s="124" t="s">
        <v>1790</v>
      </c>
      <c r="C332" s="126"/>
      <c r="D332" s="126"/>
      <c r="E332" s="102"/>
      <c r="F332" s="134"/>
      <c r="G332" s="134"/>
    </row>
    <row r="333" ht="20" customHeight="1" spans="1:7">
      <c r="A333" s="92">
        <v>2340201</v>
      </c>
      <c r="B333" s="92" t="s">
        <v>878</v>
      </c>
      <c r="C333" s="126"/>
      <c r="D333" s="126"/>
      <c r="E333" s="102"/>
      <c r="F333" s="134"/>
      <c r="G333" s="134"/>
    </row>
    <row r="334" ht="20" customHeight="1" spans="1:7">
      <c r="A334" s="92">
        <v>2340202</v>
      </c>
      <c r="B334" s="92" t="s">
        <v>923</v>
      </c>
      <c r="C334" s="126"/>
      <c r="D334" s="126"/>
      <c r="E334" s="102"/>
      <c r="F334" s="134"/>
      <c r="G334" s="134"/>
    </row>
    <row r="335" ht="20" customHeight="1" spans="1:7">
      <c r="A335" s="92">
        <v>2340203</v>
      </c>
      <c r="B335" s="92" t="s">
        <v>1791</v>
      </c>
      <c r="C335" s="126"/>
      <c r="D335" s="126"/>
      <c r="E335" s="102"/>
      <c r="F335" s="134"/>
      <c r="G335" s="134"/>
    </row>
    <row r="336" ht="20" customHeight="1" spans="1:7">
      <c r="A336" s="92">
        <v>2340204</v>
      </c>
      <c r="B336" s="92" t="s">
        <v>1792</v>
      </c>
      <c r="C336" s="126"/>
      <c r="D336" s="126"/>
      <c r="E336" s="102"/>
      <c r="F336" s="134"/>
      <c r="G336" s="134"/>
    </row>
    <row r="337" ht="20" customHeight="1" spans="1:7">
      <c r="A337" s="92">
        <v>2340205</v>
      </c>
      <c r="B337" s="92" t="s">
        <v>1793</v>
      </c>
      <c r="C337" s="126"/>
      <c r="D337" s="126"/>
      <c r="E337" s="102"/>
      <c r="F337" s="134"/>
      <c r="G337" s="134"/>
    </row>
    <row r="338" ht="20" customHeight="1" spans="1:7">
      <c r="A338" s="92">
        <v>2340299</v>
      </c>
      <c r="B338" s="92" t="s">
        <v>1794</v>
      </c>
      <c r="C338" s="126"/>
      <c r="D338" s="126"/>
      <c r="E338" s="102"/>
      <c r="F338" s="134"/>
      <c r="G338" s="134"/>
    </row>
    <row r="339" ht="20" customHeight="1"/>
  </sheetData>
  <mergeCells count="1">
    <mergeCell ref="A1:G1"/>
  </mergeCells>
  <dataValidations count="1">
    <dataValidation type="decimal" operator="between" allowBlank="1" showInputMessage="1" showErrorMessage="1" sqref="C4:E4 C27:E27 D55:E55 D120:E120 D129:E129 D221:E221 D226:E226 C252:E252 D288 D299 E5:E26 E28:E54 E56:E70 E73:E119 E121:E128 E130:E220 E222:E225 E227:E251 E253:E283 E286:E338 D71:E72 D284:E285">
      <formula1>-99999999999999</formula1>
      <formula2>99999999999999</formula2>
    </dataValidation>
  </dataValidations>
  <pageMargins left="0.751388888888889" right="0.751388888888889" top="1" bottom="1" header="0.5" footer="0.5"/>
  <pageSetup paperSize="9" scale="68" fitToHeight="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9"/>
  <sheetViews>
    <sheetView topLeftCell="A278" workbookViewId="0">
      <selection activeCell="B278" sqref="B278"/>
    </sheetView>
  </sheetViews>
  <sheetFormatPr defaultColWidth="12.9416666666667" defaultRowHeight="15.55" customHeight="1" outlineLevelCol="6"/>
  <cols>
    <col min="1" max="1" width="10.025" style="65" customWidth="1"/>
    <col min="2" max="2" width="52.875" style="65" customWidth="1"/>
    <col min="3" max="3" width="10.875" style="118" customWidth="1"/>
    <col min="4" max="4" width="10.375" style="118" customWidth="1"/>
    <col min="5" max="5" width="9.375" style="119" customWidth="1"/>
    <col min="6" max="6" width="11.875" style="120" customWidth="1"/>
    <col min="7" max="7" width="12.9416666666667" style="120" customWidth="1"/>
    <col min="8" max="258" width="12.9416666666667" style="65" customWidth="1"/>
    <col min="259" max="16384" width="12.9416666666667" style="65"/>
  </cols>
  <sheetData>
    <row r="1" s="65" customFormat="1" ht="44.25" customHeight="1" spans="1:7">
      <c r="A1" s="80" t="s">
        <v>22</v>
      </c>
      <c r="B1" s="80"/>
      <c r="C1" s="121"/>
      <c r="D1" s="121"/>
      <c r="E1" s="128"/>
      <c r="F1" s="129"/>
      <c r="G1" s="129"/>
    </row>
    <row r="2" s="65" customFormat="1" ht="19" customHeight="1" spans="1:7">
      <c r="A2" s="30" t="s">
        <v>19</v>
      </c>
      <c r="B2" s="30"/>
      <c r="C2" s="122"/>
      <c r="D2" s="122"/>
      <c r="E2" s="130"/>
      <c r="F2" s="131"/>
      <c r="G2" s="130" t="s">
        <v>46</v>
      </c>
    </row>
    <row r="3" s="65" customFormat="1" ht="39" customHeight="1" spans="1:7">
      <c r="A3" s="105" t="s">
        <v>76</v>
      </c>
      <c r="B3" s="105" t="s">
        <v>77</v>
      </c>
      <c r="C3" s="123" t="s">
        <v>1093</v>
      </c>
      <c r="D3" s="123" t="s">
        <v>49</v>
      </c>
      <c r="E3" s="132" t="s">
        <v>50</v>
      </c>
      <c r="F3" s="97" t="s">
        <v>51</v>
      </c>
      <c r="G3" s="97" t="s">
        <v>52</v>
      </c>
    </row>
    <row r="4" s="65" customFormat="1" ht="20" customHeight="1" spans="1:7">
      <c r="A4" s="124"/>
      <c r="B4" s="106" t="s">
        <v>1514</v>
      </c>
      <c r="C4" s="125">
        <f>SUM(C5,C12,C27,C43,C48,C55,C71,C132,C171,C221,C231,C235,C239,C243,C247,C252,C284,C301,C318)</f>
        <v>686</v>
      </c>
      <c r="D4" s="125">
        <f>SUM(D5,D12,D27,D43,D48,D55,D71,D132,D171,D221,D231,D235,D239,D243,D247,D252,D284,D301,D318)</f>
        <v>26380</v>
      </c>
      <c r="E4" s="125">
        <f>SUM(E5,E12,E27,E43,E48,E55,E71,E132,E171,E221,E231,E235,E239,E243,E247,E252,E284,E301,E318)</f>
        <v>14849</v>
      </c>
      <c r="F4" s="133">
        <f>E4/D4</f>
        <v>0.562888551933283</v>
      </c>
      <c r="G4" s="133">
        <f>E4/2187</f>
        <v>6.7896662094193</v>
      </c>
    </row>
    <row r="5" s="65" customFormat="1" ht="20" customHeight="1" spans="1:7">
      <c r="A5" s="92">
        <v>205</v>
      </c>
      <c r="B5" s="124" t="s">
        <v>311</v>
      </c>
      <c r="C5" s="126"/>
      <c r="D5" s="126"/>
      <c r="E5" s="102"/>
      <c r="F5" s="134"/>
      <c r="G5" s="134"/>
    </row>
    <row r="6" s="65" customFormat="1" ht="20" customHeight="1" spans="1:7">
      <c r="A6" s="92">
        <v>20598</v>
      </c>
      <c r="B6" s="124" t="s">
        <v>1515</v>
      </c>
      <c r="C6" s="126"/>
      <c r="D6" s="126"/>
      <c r="E6" s="102"/>
      <c r="F6" s="134"/>
      <c r="G6" s="134"/>
    </row>
    <row r="7" s="65" customFormat="1" ht="20" customHeight="1" spans="1:7">
      <c r="A7" s="92">
        <v>2059801</v>
      </c>
      <c r="B7" s="92" t="s">
        <v>1516</v>
      </c>
      <c r="C7" s="126"/>
      <c r="D7" s="126"/>
      <c r="E7" s="102"/>
      <c r="F7" s="134"/>
      <c r="G7" s="134"/>
    </row>
    <row r="8" s="65" customFormat="1" ht="20" customHeight="1" spans="1:7">
      <c r="A8" s="92">
        <v>2059802</v>
      </c>
      <c r="B8" s="92" t="s">
        <v>319</v>
      </c>
      <c r="C8" s="126"/>
      <c r="D8" s="126"/>
      <c r="E8" s="102"/>
      <c r="F8" s="134"/>
      <c r="G8" s="134"/>
    </row>
    <row r="9" s="65" customFormat="1" ht="20" customHeight="1" spans="1:7">
      <c r="A9" s="92">
        <v>2059803</v>
      </c>
      <c r="B9" s="92" t="s">
        <v>1517</v>
      </c>
      <c r="C9" s="126"/>
      <c r="D9" s="126"/>
      <c r="E9" s="102"/>
      <c r="F9" s="134"/>
      <c r="G9" s="134"/>
    </row>
    <row r="10" s="65" customFormat="1" ht="20" customHeight="1" spans="1:7">
      <c r="A10" s="92">
        <v>2059804</v>
      </c>
      <c r="B10" s="92" t="s">
        <v>1518</v>
      </c>
      <c r="C10" s="126"/>
      <c r="D10" s="126"/>
      <c r="E10" s="102"/>
      <c r="F10" s="134"/>
      <c r="G10" s="134"/>
    </row>
    <row r="11" s="65" customFormat="1" ht="20" customHeight="1" spans="1:7">
      <c r="A11" s="92">
        <v>2059899</v>
      </c>
      <c r="B11" s="92" t="s">
        <v>1519</v>
      </c>
      <c r="C11" s="126"/>
      <c r="D11" s="126"/>
      <c r="E11" s="102"/>
      <c r="F11" s="134"/>
      <c r="G11" s="134"/>
    </row>
    <row r="12" s="65" customFormat="1" ht="20" customHeight="1" spans="1:7">
      <c r="A12" s="92">
        <v>206</v>
      </c>
      <c r="B12" s="108" t="s">
        <v>360</v>
      </c>
      <c r="C12" s="126"/>
      <c r="D12" s="126"/>
      <c r="E12" s="102"/>
      <c r="F12" s="134"/>
      <c r="G12" s="134"/>
    </row>
    <row r="13" s="65" customFormat="1" ht="20" customHeight="1" spans="1:7">
      <c r="A13" s="92">
        <v>20610</v>
      </c>
      <c r="B13" s="108" t="s">
        <v>1520</v>
      </c>
      <c r="C13" s="126"/>
      <c r="D13" s="126"/>
      <c r="E13" s="102"/>
      <c r="F13" s="134"/>
      <c r="G13" s="134"/>
    </row>
    <row r="14" s="65" customFormat="1" ht="20" customHeight="1" spans="1:7">
      <c r="A14" s="92">
        <v>2061001</v>
      </c>
      <c r="B14" s="93" t="s">
        <v>1521</v>
      </c>
      <c r="C14" s="126"/>
      <c r="D14" s="126"/>
      <c r="E14" s="102"/>
      <c r="F14" s="134"/>
      <c r="G14" s="134"/>
    </row>
    <row r="15" s="65" customFormat="1" ht="20" customHeight="1" spans="1:7">
      <c r="A15" s="92">
        <v>2061002</v>
      </c>
      <c r="B15" s="93" t="s">
        <v>1522</v>
      </c>
      <c r="C15" s="126"/>
      <c r="D15" s="126"/>
      <c r="E15" s="102"/>
      <c r="F15" s="134"/>
      <c r="G15" s="134"/>
    </row>
    <row r="16" s="65" customFormat="1" ht="20" customHeight="1" spans="1:7">
      <c r="A16" s="92">
        <v>2061003</v>
      </c>
      <c r="B16" s="93" t="s">
        <v>1523</v>
      </c>
      <c r="C16" s="126"/>
      <c r="D16" s="126"/>
      <c r="E16" s="102"/>
      <c r="F16" s="134"/>
      <c r="G16" s="134"/>
    </row>
    <row r="17" s="65" customFormat="1" ht="20" customHeight="1" spans="1:7">
      <c r="A17" s="92">
        <v>2061004</v>
      </c>
      <c r="B17" s="93" t="s">
        <v>1524</v>
      </c>
      <c r="C17" s="126"/>
      <c r="D17" s="126"/>
      <c r="E17" s="102"/>
      <c r="F17" s="134"/>
      <c r="G17" s="134"/>
    </row>
    <row r="18" s="65" customFormat="1" ht="20" customHeight="1" spans="1:7">
      <c r="A18" s="92">
        <v>2061005</v>
      </c>
      <c r="B18" s="93" t="s">
        <v>1525</v>
      </c>
      <c r="C18" s="126"/>
      <c r="D18" s="126"/>
      <c r="E18" s="102"/>
      <c r="F18" s="134"/>
      <c r="G18" s="134"/>
    </row>
    <row r="19" s="65" customFormat="1" ht="20" customHeight="1" spans="1:7">
      <c r="A19" s="92">
        <v>2061099</v>
      </c>
      <c r="B19" s="93" t="s">
        <v>1526</v>
      </c>
      <c r="C19" s="126"/>
      <c r="D19" s="126"/>
      <c r="E19" s="102"/>
      <c r="F19" s="134"/>
      <c r="G19" s="134"/>
    </row>
    <row r="20" s="65" customFormat="1" ht="20" customHeight="1" spans="1:7">
      <c r="A20" s="92">
        <v>20698</v>
      </c>
      <c r="B20" s="108" t="s">
        <v>1515</v>
      </c>
      <c r="C20" s="126"/>
      <c r="D20" s="126"/>
      <c r="E20" s="102"/>
      <c r="F20" s="134"/>
      <c r="G20" s="134"/>
    </row>
    <row r="21" s="65" customFormat="1" ht="20" customHeight="1" spans="1:7">
      <c r="A21" s="92">
        <v>2069801</v>
      </c>
      <c r="B21" s="93" t="s">
        <v>1527</v>
      </c>
      <c r="C21" s="126"/>
      <c r="D21" s="126"/>
      <c r="E21" s="102"/>
      <c r="F21" s="134"/>
      <c r="G21" s="134"/>
    </row>
    <row r="22" s="65" customFormat="1" ht="20" customHeight="1" spans="1:7">
      <c r="A22" s="92">
        <v>2069802</v>
      </c>
      <c r="B22" s="93" t="s">
        <v>1528</v>
      </c>
      <c r="C22" s="126"/>
      <c r="D22" s="126"/>
      <c r="E22" s="102"/>
      <c r="F22" s="134"/>
      <c r="G22" s="134"/>
    </row>
    <row r="23" s="65" customFormat="1" ht="20" customHeight="1" spans="1:7">
      <c r="A23" s="92">
        <v>2069803</v>
      </c>
      <c r="B23" s="93" t="s">
        <v>1529</v>
      </c>
      <c r="C23" s="126"/>
      <c r="D23" s="126"/>
      <c r="E23" s="102"/>
      <c r="F23" s="134"/>
      <c r="G23" s="134"/>
    </row>
    <row r="24" s="65" customFormat="1" ht="20" customHeight="1" spans="1:7">
      <c r="A24" s="92">
        <v>2069804</v>
      </c>
      <c r="B24" s="93" t="s">
        <v>1530</v>
      </c>
      <c r="C24" s="126"/>
      <c r="D24" s="126"/>
      <c r="E24" s="102"/>
      <c r="F24" s="134"/>
      <c r="G24" s="134"/>
    </row>
    <row r="25" s="65" customFormat="1" ht="20" customHeight="1" spans="1:7">
      <c r="A25" s="92">
        <v>2069805</v>
      </c>
      <c r="B25" s="93" t="s">
        <v>1531</v>
      </c>
      <c r="C25" s="126"/>
      <c r="D25" s="126"/>
      <c r="E25" s="102"/>
      <c r="F25" s="134"/>
      <c r="G25" s="134"/>
    </row>
    <row r="26" s="65" customFormat="1" ht="20" customHeight="1" spans="1:7">
      <c r="A26" s="92">
        <v>2069899</v>
      </c>
      <c r="B26" s="93" t="s">
        <v>1532</v>
      </c>
      <c r="C26" s="126"/>
      <c r="D26" s="126"/>
      <c r="E26" s="102"/>
      <c r="F26" s="134"/>
      <c r="G26" s="134"/>
    </row>
    <row r="27" s="65" customFormat="1" ht="20" customHeight="1" spans="1:7">
      <c r="A27" s="92">
        <v>207</v>
      </c>
      <c r="B27" s="108" t="s">
        <v>409</v>
      </c>
      <c r="C27" s="125"/>
      <c r="D27" s="125">
        <f>SUM(D28,D34,D40)</f>
        <v>150</v>
      </c>
      <c r="E27" s="125">
        <f>SUM(E28,E34,E40)</f>
        <v>62</v>
      </c>
      <c r="F27" s="133">
        <f>E27/D27</f>
        <v>0.413333333333333</v>
      </c>
      <c r="G27" s="134"/>
    </row>
    <row r="28" s="65" customFormat="1" ht="20" customHeight="1" spans="1:7">
      <c r="A28" s="92">
        <v>20707</v>
      </c>
      <c r="B28" s="108" t="s">
        <v>1533</v>
      </c>
      <c r="C28" s="126"/>
      <c r="D28" s="126"/>
      <c r="E28" s="102"/>
      <c r="F28" s="134"/>
      <c r="G28" s="134"/>
    </row>
    <row r="29" s="65" customFormat="1" ht="20" customHeight="1" spans="1:7">
      <c r="A29" s="92">
        <v>2070701</v>
      </c>
      <c r="B29" s="93" t="s">
        <v>1534</v>
      </c>
      <c r="C29" s="126"/>
      <c r="D29" s="126"/>
      <c r="E29" s="102"/>
      <c r="F29" s="134"/>
      <c r="G29" s="134"/>
    </row>
    <row r="30" s="65" customFormat="1" ht="20" customHeight="1" spans="1:7">
      <c r="A30" s="92">
        <v>2070702</v>
      </c>
      <c r="B30" s="93" t="s">
        <v>1535</v>
      </c>
      <c r="C30" s="126"/>
      <c r="D30" s="126"/>
      <c r="E30" s="102"/>
      <c r="F30" s="134"/>
      <c r="G30" s="134"/>
    </row>
    <row r="31" s="65" customFormat="1" ht="20" customHeight="1" spans="1:7">
      <c r="A31" s="92">
        <v>2070703</v>
      </c>
      <c r="B31" s="93" t="s">
        <v>1536</v>
      </c>
      <c r="C31" s="126"/>
      <c r="D31" s="126"/>
      <c r="E31" s="102"/>
      <c r="F31" s="134"/>
      <c r="G31" s="134"/>
    </row>
    <row r="32" s="65" customFormat="1" ht="20" customHeight="1" spans="1:7">
      <c r="A32" s="92">
        <v>2070704</v>
      </c>
      <c r="B32" s="93" t="s">
        <v>1537</v>
      </c>
      <c r="C32" s="126"/>
      <c r="D32" s="126"/>
      <c r="E32" s="102"/>
      <c r="F32" s="134"/>
      <c r="G32" s="134"/>
    </row>
    <row r="33" s="65" customFormat="1" ht="20" customHeight="1" spans="1:7">
      <c r="A33" s="92">
        <v>2070799</v>
      </c>
      <c r="B33" s="93" t="s">
        <v>1538</v>
      </c>
      <c r="C33" s="126"/>
      <c r="D33" s="126"/>
      <c r="E33" s="102"/>
      <c r="F33" s="134"/>
      <c r="G33" s="134"/>
    </row>
    <row r="34" s="65" customFormat="1" ht="20" customHeight="1" spans="1:7">
      <c r="A34" s="92">
        <v>20709</v>
      </c>
      <c r="B34" s="108" t="s">
        <v>1539</v>
      </c>
      <c r="C34" s="127"/>
      <c r="D34" s="127">
        <v>150</v>
      </c>
      <c r="E34" s="125">
        <f>SUM(E35:E39)</f>
        <v>62</v>
      </c>
      <c r="F34" s="133">
        <f>E34/D34</f>
        <v>0.413333333333333</v>
      </c>
      <c r="G34" s="134"/>
    </row>
    <row r="35" s="65" customFormat="1" ht="20" customHeight="1" spans="1:7">
      <c r="A35" s="92">
        <v>2070901</v>
      </c>
      <c r="B35" s="93" t="s">
        <v>1540</v>
      </c>
      <c r="C35" s="126"/>
      <c r="D35" s="126"/>
      <c r="E35" s="102"/>
      <c r="F35" s="134"/>
      <c r="G35" s="134"/>
    </row>
    <row r="36" s="65" customFormat="1" ht="20" customHeight="1" spans="1:7">
      <c r="A36" s="92">
        <v>2070902</v>
      </c>
      <c r="B36" s="93" t="s">
        <v>1541</v>
      </c>
      <c r="C36" s="126"/>
      <c r="D36" s="126"/>
      <c r="E36" s="102"/>
      <c r="F36" s="134"/>
      <c r="G36" s="134"/>
    </row>
    <row r="37" s="65" customFormat="1" ht="20" customHeight="1" spans="1:7">
      <c r="A37" s="92">
        <v>2070903</v>
      </c>
      <c r="B37" s="93" t="s">
        <v>1542</v>
      </c>
      <c r="C37" s="126"/>
      <c r="D37" s="126"/>
      <c r="E37" s="102"/>
      <c r="F37" s="134"/>
      <c r="G37" s="134"/>
    </row>
    <row r="38" s="65" customFormat="1" ht="20" customHeight="1" spans="1:7">
      <c r="A38" s="92">
        <v>2070904</v>
      </c>
      <c r="B38" s="93" t="s">
        <v>1543</v>
      </c>
      <c r="C38" s="126"/>
      <c r="D38" s="126"/>
      <c r="E38" s="102">
        <v>62</v>
      </c>
      <c r="F38" s="134"/>
      <c r="G38" s="134"/>
    </row>
    <row r="39" s="65" customFormat="1" ht="20" customHeight="1" spans="1:7">
      <c r="A39" s="92">
        <v>2070999</v>
      </c>
      <c r="B39" s="93" t="s">
        <v>1544</v>
      </c>
      <c r="C39" s="126"/>
      <c r="D39" s="126"/>
      <c r="E39" s="102"/>
      <c r="F39" s="134"/>
      <c r="G39" s="134"/>
    </row>
    <row r="40" s="65" customFormat="1" ht="20" customHeight="1" spans="1:7">
      <c r="A40" s="92">
        <v>20710</v>
      </c>
      <c r="B40" s="108" t="s">
        <v>1545</v>
      </c>
      <c r="C40" s="126"/>
      <c r="D40" s="126"/>
      <c r="E40" s="102"/>
      <c r="F40" s="134"/>
      <c r="G40" s="134"/>
    </row>
    <row r="41" s="65" customFormat="1" ht="20" customHeight="1" spans="1:7">
      <c r="A41" s="92">
        <v>2071001</v>
      </c>
      <c r="B41" s="93" t="s">
        <v>1546</v>
      </c>
      <c r="C41" s="126"/>
      <c r="D41" s="126"/>
      <c r="E41" s="102"/>
      <c r="F41" s="134"/>
      <c r="G41" s="134"/>
    </row>
    <row r="42" s="65" customFormat="1" ht="20" customHeight="1" spans="1:7">
      <c r="A42" s="92">
        <v>2071099</v>
      </c>
      <c r="B42" s="93" t="s">
        <v>1547</v>
      </c>
      <c r="C42" s="126"/>
      <c r="D42" s="126"/>
      <c r="E42" s="102"/>
      <c r="F42" s="134"/>
      <c r="G42" s="134"/>
    </row>
    <row r="43" s="65" customFormat="1" ht="20" customHeight="1" spans="1:7">
      <c r="A43" s="92">
        <v>208</v>
      </c>
      <c r="B43" s="124" t="s">
        <v>451</v>
      </c>
      <c r="C43" s="126"/>
      <c r="D43" s="126"/>
      <c r="E43" s="102"/>
      <c r="F43" s="134"/>
      <c r="G43" s="134"/>
    </row>
    <row r="44" s="65" customFormat="1" ht="20" customHeight="1" spans="1:7">
      <c r="A44" s="92">
        <v>20898</v>
      </c>
      <c r="B44" s="124" t="s">
        <v>1515</v>
      </c>
      <c r="C44" s="126"/>
      <c r="D44" s="126"/>
      <c r="E44" s="102"/>
      <c r="F44" s="134"/>
      <c r="G44" s="134"/>
    </row>
    <row r="45" s="65" customFormat="1" ht="20" customHeight="1" spans="1:7">
      <c r="A45" s="92">
        <v>2089801</v>
      </c>
      <c r="B45" s="92" t="s">
        <v>1548</v>
      </c>
      <c r="C45" s="126"/>
      <c r="D45" s="126"/>
      <c r="E45" s="102"/>
      <c r="F45" s="134"/>
      <c r="G45" s="134"/>
    </row>
    <row r="46" s="65" customFormat="1" ht="20" customHeight="1" spans="1:7">
      <c r="A46" s="92">
        <v>2089802</v>
      </c>
      <c r="B46" s="92" t="s">
        <v>1549</v>
      </c>
      <c r="C46" s="126"/>
      <c r="D46" s="126"/>
      <c r="E46" s="102"/>
      <c r="F46" s="134"/>
      <c r="G46" s="134"/>
    </row>
    <row r="47" s="65" customFormat="1" ht="20" customHeight="1" spans="1:7">
      <c r="A47" s="92">
        <v>2089899</v>
      </c>
      <c r="B47" s="92" t="s">
        <v>1550</v>
      </c>
      <c r="C47" s="126"/>
      <c r="D47" s="126"/>
      <c r="E47" s="102"/>
      <c r="F47" s="134"/>
      <c r="G47" s="134"/>
    </row>
    <row r="48" s="65" customFormat="1" ht="20" customHeight="1" spans="1:7">
      <c r="A48" s="92">
        <v>210</v>
      </c>
      <c r="B48" s="124" t="s">
        <v>560</v>
      </c>
      <c r="C48" s="126"/>
      <c r="D48" s="126"/>
      <c r="E48" s="102"/>
      <c r="F48" s="134"/>
      <c r="G48" s="134"/>
    </row>
    <row r="49" s="65" customFormat="1" ht="20" customHeight="1" spans="1:7">
      <c r="A49" s="92">
        <v>21098</v>
      </c>
      <c r="B49" s="124" t="s">
        <v>1515</v>
      </c>
      <c r="C49" s="126"/>
      <c r="D49" s="126"/>
      <c r="E49" s="102"/>
      <c r="F49" s="134"/>
      <c r="G49" s="134"/>
    </row>
    <row r="50" s="65" customFormat="1" ht="20" customHeight="1" spans="1:7">
      <c r="A50" s="92">
        <v>2109801</v>
      </c>
      <c r="B50" s="92" t="s">
        <v>1551</v>
      </c>
      <c r="C50" s="126"/>
      <c r="D50" s="126"/>
      <c r="E50" s="102"/>
      <c r="F50" s="134"/>
      <c r="G50" s="134"/>
    </row>
    <row r="51" s="65" customFormat="1" ht="20" customHeight="1" spans="1:7">
      <c r="A51" s="92">
        <v>2109802</v>
      </c>
      <c r="B51" s="92" t="s">
        <v>1552</v>
      </c>
      <c r="C51" s="126"/>
      <c r="D51" s="126"/>
      <c r="E51" s="102"/>
      <c r="F51" s="134"/>
      <c r="G51" s="134"/>
    </row>
    <row r="52" s="65" customFormat="1" ht="20" customHeight="1" spans="1:7">
      <c r="A52" s="92">
        <v>2109803</v>
      </c>
      <c r="B52" s="92" t="s">
        <v>1553</v>
      </c>
      <c r="C52" s="126"/>
      <c r="D52" s="126"/>
      <c r="E52" s="102"/>
      <c r="F52" s="134"/>
      <c r="G52" s="134"/>
    </row>
    <row r="53" s="65" customFormat="1" ht="20" customHeight="1" spans="1:7">
      <c r="A53" s="92">
        <v>2109804</v>
      </c>
      <c r="B53" s="92" t="s">
        <v>1554</v>
      </c>
      <c r="C53" s="126"/>
      <c r="D53" s="126"/>
      <c r="E53" s="102"/>
      <c r="F53" s="134"/>
      <c r="G53" s="134"/>
    </row>
    <row r="54" s="65" customFormat="1" ht="20" customHeight="1" spans="1:7">
      <c r="A54" s="92">
        <v>2109899</v>
      </c>
      <c r="B54" s="92" t="s">
        <v>1555</v>
      </c>
      <c r="C54" s="126"/>
      <c r="D54" s="126"/>
      <c r="E54" s="102"/>
      <c r="F54" s="134"/>
      <c r="G54" s="134"/>
    </row>
    <row r="55" s="65" customFormat="1" ht="20" customHeight="1" spans="1:7">
      <c r="A55" s="92">
        <v>211</v>
      </c>
      <c r="B55" s="108" t="s">
        <v>627</v>
      </c>
      <c r="C55" s="127"/>
      <c r="D55" s="125">
        <f>SUM(D56,D61,D66)</f>
        <v>341</v>
      </c>
      <c r="E55" s="125">
        <f>SUM(E56,E61,E66)</f>
        <v>119</v>
      </c>
      <c r="F55" s="133">
        <f>E55/D55</f>
        <v>0.348973607038123</v>
      </c>
      <c r="G55" s="134"/>
    </row>
    <row r="56" s="65" customFormat="1" ht="20" customHeight="1" spans="1:7">
      <c r="A56" s="92">
        <v>21160</v>
      </c>
      <c r="B56" s="108" t="s">
        <v>1556</v>
      </c>
      <c r="C56" s="126"/>
      <c r="D56" s="126"/>
      <c r="E56" s="102"/>
      <c r="F56" s="134"/>
      <c r="G56" s="134"/>
    </row>
    <row r="57" s="65" customFormat="1" ht="20" customHeight="1" spans="1:7">
      <c r="A57" s="92">
        <v>2116001</v>
      </c>
      <c r="B57" s="93" t="s">
        <v>1557</v>
      </c>
      <c r="C57" s="126"/>
      <c r="D57" s="126"/>
      <c r="E57" s="102"/>
      <c r="F57" s="134"/>
      <c r="G57" s="134"/>
    </row>
    <row r="58" s="65" customFormat="1" ht="20" customHeight="1" spans="1:7">
      <c r="A58" s="92">
        <v>2116002</v>
      </c>
      <c r="B58" s="93" t="s">
        <v>1558</v>
      </c>
      <c r="C58" s="126"/>
      <c r="D58" s="126"/>
      <c r="E58" s="102"/>
      <c r="F58" s="134"/>
      <c r="G58" s="134"/>
    </row>
    <row r="59" s="65" customFormat="1" ht="20" customHeight="1" spans="1:7">
      <c r="A59" s="92">
        <v>2116003</v>
      </c>
      <c r="B59" s="93" t="s">
        <v>1559</v>
      </c>
      <c r="C59" s="126"/>
      <c r="D59" s="126"/>
      <c r="E59" s="102"/>
      <c r="F59" s="134"/>
      <c r="G59" s="134"/>
    </row>
    <row r="60" s="65" customFormat="1" ht="20" customHeight="1" spans="1:7">
      <c r="A60" s="92">
        <v>2116099</v>
      </c>
      <c r="B60" s="93" t="s">
        <v>1560</v>
      </c>
      <c r="C60" s="126"/>
      <c r="D60" s="126"/>
      <c r="E60" s="102"/>
      <c r="F60" s="134"/>
      <c r="G60" s="134"/>
    </row>
    <row r="61" s="65" customFormat="1" ht="20" customHeight="1" spans="1:7">
      <c r="A61" s="92">
        <v>21161</v>
      </c>
      <c r="B61" s="108" t="s">
        <v>1561</v>
      </c>
      <c r="C61" s="126"/>
      <c r="D61" s="126"/>
      <c r="E61" s="102"/>
      <c r="F61" s="134"/>
      <c r="G61" s="134"/>
    </row>
    <row r="62" s="65" customFormat="1" ht="20" customHeight="1" spans="1:7">
      <c r="A62" s="92">
        <v>2116101</v>
      </c>
      <c r="B62" s="93" t="s">
        <v>1562</v>
      </c>
      <c r="C62" s="126"/>
      <c r="D62" s="126"/>
      <c r="E62" s="102"/>
      <c r="F62" s="134"/>
      <c r="G62" s="134"/>
    </row>
    <row r="63" s="65" customFormat="1" ht="20" customHeight="1" spans="1:7">
      <c r="A63" s="92">
        <v>2116102</v>
      </c>
      <c r="B63" s="93" t="s">
        <v>1563</v>
      </c>
      <c r="C63" s="126"/>
      <c r="D63" s="126"/>
      <c r="E63" s="102"/>
      <c r="F63" s="134"/>
      <c r="G63" s="134"/>
    </row>
    <row r="64" s="65" customFormat="1" ht="20" customHeight="1" spans="1:7">
      <c r="A64" s="92">
        <v>2116103</v>
      </c>
      <c r="B64" s="93" t="s">
        <v>1564</v>
      </c>
      <c r="C64" s="126"/>
      <c r="D64" s="126"/>
      <c r="E64" s="102"/>
      <c r="F64" s="134"/>
      <c r="G64" s="134"/>
    </row>
    <row r="65" s="65" customFormat="1" ht="20" customHeight="1" spans="1:7">
      <c r="A65" s="92">
        <v>2116104</v>
      </c>
      <c r="B65" s="93" t="s">
        <v>1565</v>
      </c>
      <c r="C65" s="126"/>
      <c r="D65" s="126"/>
      <c r="E65" s="102"/>
      <c r="F65" s="134"/>
      <c r="G65" s="134"/>
    </row>
    <row r="66" s="65" customFormat="1" ht="20" customHeight="1" spans="1:7">
      <c r="A66" s="92">
        <v>21198</v>
      </c>
      <c r="B66" s="108" t="s">
        <v>1515</v>
      </c>
      <c r="C66" s="126"/>
      <c r="D66" s="127">
        <v>341</v>
      </c>
      <c r="E66" s="125">
        <f>SUM(E67:E70)</f>
        <v>119</v>
      </c>
      <c r="F66" s="133">
        <f>E66/D66</f>
        <v>0.348973607038123</v>
      </c>
      <c r="G66" s="134"/>
    </row>
    <row r="67" s="65" customFormat="1" ht="20" customHeight="1" spans="1:7">
      <c r="A67" s="92">
        <v>2119801</v>
      </c>
      <c r="B67" s="93" t="s">
        <v>1566</v>
      </c>
      <c r="C67" s="126"/>
      <c r="D67" s="126"/>
      <c r="E67" s="102"/>
      <c r="F67" s="134"/>
      <c r="G67" s="134"/>
    </row>
    <row r="68" s="65" customFormat="1" ht="20" customHeight="1" spans="1:7">
      <c r="A68" s="92">
        <v>2119802</v>
      </c>
      <c r="B68" s="93" t="s">
        <v>1567</v>
      </c>
      <c r="C68" s="126"/>
      <c r="D68" s="126"/>
      <c r="E68" s="102"/>
      <c r="F68" s="134"/>
      <c r="G68" s="134"/>
    </row>
    <row r="69" s="65" customFormat="1" ht="20" customHeight="1" spans="1:7">
      <c r="A69" s="92">
        <v>2119803</v>
      </c>
      <c r="B69" s="93" t="s">
        <v>1568</v>
      </c>
      <c r="C69" s="126"/>
      <c r="D69" s="126">
        <v>341</v>
      </c>
      <c r="E69" s="102">
        <v>119</v>
      </c>
      <c r="F69" s="134">
        <v>0.348973607038123</v>
      </c>
      <c r="G69" s="134"/>
    </row>
    <row r="70" s="65" customFormat="1" ht="20" customHeight="1" spans="1:7">
      <c r="A70" s="92">
        <v>2119899</v>
      </c>
      <c r="B70" s="93" t="s">
        <v>1569</v>
      </c>
      <c r="C70" s="126"/>
      <c r="D70" s="126"/>
      <c r="E70" s="102"/>
      <c r="F70" s="134"/>
      <c r="G70" s="134"/>
    </row>
    <row r="71" s="65" customFormat="1" ht="20" customHeight="1" spans="1:7">
      <c r="A71" s="92">
        <v>212</v>
      </c>
      <c r="B71" s="108" t="s">
        <v>690</v>
      </c>
      <c r="C71" s="126"/>
      <c r="D71" s="125">
        <f>SUM(D72,D88,D92:D93,D99,D103,D107,D111,D117,D120,D129)</f>
        <v>21057</v>
      </c>
      <c r="E71" s="125">
        <f>SUM(E72,E88,E92:E93,E99,E103,E107,E111,E117,E120,E129)</f>
        <v>11224</v>
      </c>
      <c r="F71" s="133">
        <f t="shared" ref="F71:F73" si="0">E71/D71</f>
        <v>0.533029396400247</v>
      </c>
      <c r="G71" s="133">
        <v>123.340659340659</v>
      </c>
    </row>
    <row r="72" s="65" customFormat="1" ht="20" customHeight="1" spans="1:7">
      <c r="A72" s="92">
        <v>21208</v>
      </c>
      <c r="B72" s="108" t="s">
        <v>1570</v>
      </c>
      <c r="C72" s="126"/>
      <c r="D72" s="125">
        <f>SUM(D73:D87)</f>
        <v>1551</v>
      </c>
      <c r="E72" s="125">
        <f>SUM(E73:E87)</f>
        <v>1328</v>
      </c>
      <c r="F72" s="133">
        <f t="shared" si="0"/>
        <v>0.856221792392005</v>
      </c>
      <c r="G72" s="133">
        <v>14.5934065934066</v>
      </c>
    </row>
    <row r="73" s="65" customFormat="1" ht="20" customHeight="1" spans="1:7">
      <c r="A73" s="92">
        <v>2120801</v>
      </c>
      <c r="B73" s="93" t="s">
        <v>1571</v>
      </c>
      <c r="C73" s="126"/>
      <c r="D73" s="126">
        <v>1551</v>
      </c>
      <c r="E73" s="102">
        <v>1328</v>
      </c>
      <c r="F73" s="134">
        <f t="shared" si="0"/>
        <v>0.856221792392005</v>
      </c>
      <c r="G73" s="134">
        <v>14.5934065934066</v>
      </c>
    </row>
    <row r="74" s="65" customFormat="1" ht="20" customHeight="1" spans="1:7">
      <c r="A74" s="92">
        <v>2120802</v>
      </c>
      <c r="B74" s="93" t="s">
        <v>1572</v>
      </c>
      <c r="C74" s="126"/>
      <c r="D74" s="126"/>
      <c r="E74" s="102"/>
      <c r="F74" s="134"/>
      <c r="G74" s="134"/>
    </row>
    <row r="75" s="65" customFormat="1" ht="20" customHeight="1" spans="1:7">
      <c r="A75" s="92">
        <v>2120803</v>
      </c>
      <c r="B75" s="93" t="s">
        <v>1573</v>
      </c>
      <c r="C75" s="126"/>
      <c r="D75" s="126"/>
      <c r="E75" s="102"/>
      <c r="F75" s="134"/>
      <c r="G75" s="134"/>
    </row>
    <row r="76" s="65" customFormat="1" ht="20" customHeight="1" spans="1:7">
      <c r="A76" s="92">
        <v>2120804</v>
      </c>
      <c r="B76" s="93" t="s">
        <v>1574</v>
      </c>
      <c r="C76" s="126"/>
      <c r="D76" s="126"/>
      <c r="E76" s="102"/>
      <c r="F76" s="134"/>
      <c r="G76" s="134"/>
    </row>
    <row r="77" s="65" customFormat="1" ht="20" customHeight="1" spans="1:7">
      <c r="A77" s="92">
        <v>2120805</v>
      </c>
      <c r="B77" s="93" t="s">
        <v>1575</v>
      </c>
      <c r="C77" s="126"/>
      <c r="D77" s="126"/>
      <c r="E77" s="102"/>
      <c r="F77" s="134"/>
      <c r="G77" s="134"/>
    </row>
    <row r="78" s="65" customFormat="1" ht="20" customHeight="1" spans="1:7">
      <c r="A78" s="92">
        <v>2120806</v>
      </c>
      <c r="B78" s="93" t="s">
        <v>1576</v>
      </c>
      <c r="C78" s="126"/>
      <c r="D78" s="126"/>
      <c r="E78" s="102"/>
      <c r="F78" s="134"/>
      <c r="G78" s="134"/>
    </row>
    <row r="79" s="65" customFormat="1" ht="20" customHeight="1" spans="1:7">
      <c r="A79" s="92">
        <v>2120807</v>
      </c>
      <c r="B79" s="93" t="s">
        <v>1577</v>
      </c>
      <c r="C79" s="126"/>
      <c r="D79" s="126"/>
      <c r="E79" s="102"/>
      <c r="F79" s="134"/>
      <c r="G79" s="134"/>
    </row>
    <row r="80" s="65" customFormat="1" ht="20" customHeight="1" spans="1:7">
      <c r="A80" s="92">
        <v>2120809</v>
      </c>
      <c r="B80" s="93" t="s">
        <v>1578</v>
      </c>
      <c r="C80" s="126"/>
      <c r="D80" s="126"/>
      <c r="E80" s="102"/>
      <c r="F80" s="134"/>
      <c r="G80" s="134"/>
    </row>
    <row r="81" s="65" customFormat="1" ht="20" customHeight="1" spans="1:7">
      <c r="A81" s="92">
        <v>2120810</v>
      </c>
      <c r="B81" s="93" t="s">
        <v>1579</v>
      </c>
      <c r="C81" s="126"/>
      <c r="D81" s="126"/>
      <c r="E81" s="102"/>
      <c r="F81" s="134"/>
      <c r="G81" s="134"/>
    </row>
    <row r="82" s="65" customFormat="1" ht="20" customHeight="1" spans="1:7">
      <c r="A82" s="92">
        <v>2120811</v>
      </c>
      <c r="B82" s="93" t="s">
        <v>1580</v>
      </c>
      <c r="C82" s="126"/>
      <c r="D82" s="126"/>
      <c r="E82" s="102"/>
      <c r="F82" s="134"/>
      <c r="G82" s="134"/>
    </row>
    <row r="83" s="65" customFormat="1" ht="20" customHeight="1" spans="1:7">
      <c r="A83" s="92">
        <v>2120813</v>
      </c>
      <c r="B83" s="93" t="s">
        <v>980</v>
      </c>
      <c r="C83" s="126"/>
      <c r="D83" s="126"/>
      <c r="E83" s="102"/>
      <c r="F83" s="134"/>
      <c r="G83" s="134"/>
    </row>
    <row r="84" s="65" customFormat="1" ht="20" customHeight="1" spans="1:7">
      <c r="A84" s="92">
        <v>2120814</v>
      </c>
      <c r="B84" s="93" t="s">
        <v>1581</v>
      </c>
      <c r="C84" s="126"/>
      <c r="D84" s="126"/>
      <c r="E84" s="102"/>
      <c r="F84" s="134"/>
      <c r="G84" s="134"/>
    </row>
    <row r="85" s="65" customFormat="1" ht="20" customHeight="1" spans="1:7">
      <c r="A85" s="92">
        <v>2120815</v>
      </c>
      <c r="B85" s="93" t="s">
        <v>1582</v>
      </c>
      <c r="C85" s="126"/>
      <c r="D85" s="126"/>
      <c r="E85" s="102"/>
      <c r="F85" s="134"/>
      <c r="G85" s="134"/>
    </row>
    <row r="86" s="65" customFormat="1" ht="20" customHeight="1" spans="1:7">
      <c r="A86" s="92">
        <v>2120816</v>
      </c>
      <c r="B86" s="93" t="s">
        <v>1583</v>
      </c>
      <c r="C86" s="126"/>
      <c r="D86" s="126"/>
      <c r="E86" s="102"/>
      <c r="F86" s="134"/>
      <c r="G86" s="134"/>
    </row>
    <row r="87" s="65" customFormat="1" ht="20" customHeight="1" spans="1:7">
      <c r="A87" s="92">
        <v>2120899</v>
      </c>
      <c r="B87" s="93" t="s">
        <v>1584</v>
      </c>
      <c r="C87" s="126"/>
      <c r="D87" s="126"/>
      <c r="E87" s="102"/>
      <c r="F87" s="134"/>
      <c r="G87" s="134"/>
    </row>
    <row r="88" s="65" customFormat="1" ht="20" customHeight="1" spans="1:7">
      <c r="A88" s="92">
        <v>21210</v>
      </c>
      <c r="B88" s="108" t="s">
        <v>1585</v>
      </c>
      <c r="C88" s="126"/>
      <c r="D88" s="126"/>
      <c r="E88" s="102"/>
      <c r="F88" s="134"/>
      <c r="G88" s="134"/>
    </row>
    <row r="89" s="65" customFormat="1" ht="20" customHeight="1" spans="1:7">
      <c r="A89" s="92">
        <v>2121001</v>
      </c>
      <c r="B89" s="93" t="s">
        <v>1571</v>
      </c>
      <c r="C89" s="126"/>
      <c r="D89" s="126"/>
      <c r="E89" s="102"/>
      <c r="F89" s="134"/>
      <c r="G89" s="134"/>
    </row>
    <row r="90" s="65" customFormat="1" ht="20" customHeight="1" spans="1:7">
      <c r="A90" s="92">
        <v>2121002</v>
      </c>
      <c r="B90" s="93" t="s">
        <v>1572</v>
      </c>
      <c r="C90" s="126"/>
      <c r="D90" s="126"/>
      <c r="E90" s="102"/>
      <c r="F90" s="134"/>
      <c r="G90" s="134"/>
    </row>
    <row r="91" s="65" customFormat="1" ht="20" customHeight="1" spans="1:7">
      <c r="A91" s="92">
        <v>2121099</v>
      </c>
      <c r="B91" s="93" t="s">
        <v>1586</v>
      </c>
      <c r="C91" s="126"/>
      <c r="D91" s="126"/>
      <c r="E91" s="102"/>
      <c r="F91" s="134"/>
      <c r="G91" s="134"/>
    </row>
    <row r="92" s="65" customFormat="1" ht="20" customHeight="1" spans="1:7">
      <c r="A92" s="92">
        <v>21211</v>
      </c>
      <c r="B92" s="108" t="s">
        <v>1587</v>
      </c>
      <c r="C92" s="126"/>
      <c r="D92" s="126"/>
      <c r="E92" s="102"/>
      <c r="F92" s="134"/>
      <c r="G92" s="134"/>
    </row>
    <row r="93" s="65" customFormat="1" ht="20" customHeight="1" spans="1:7">
      <c r="A93" s="92">
        <v>21213</v>
      </c>
      <c r="B93" s="108" t="s">
        <v>1588</v>
      </c>
      <c r="C93" s="126"/>
      <c r="D93" s="126"/>
      <c r="E93" s="102"/>
      <c r="F93" s="134"/>
      <c r="G93" s="134"/>
    </row>
    <row r="94" s="65" customFormat="1" ht="20" customHeight="1" spans="1:7">
      <c r="A94" s="92">
        <v>2121301</v>
      </c>
      <c r="B94" s="93" t="s">
        <v>1589</v>
      </c>
      <c r="C94" s="126"/>
      <c r="D94" s="126"/>
      <c r="E94" s="102"/>
      <c r="F94" s="134"/>
      <c r="G94" s="134"/>
    </row>
    <row r="95" s="65" customFormat="1" ht="20" customHeight="1" spans="1:7">
      <c r="A95" s="92">
        <v>2121302</v>
      </c>
      <c r="B95" s="93" t="s">
        <v>1590</v>
      </c>
      <c r="C95" s="126"/>
      <c r="D95" s="126"/>
      <c r="E95" s="102"/>
      <c r="F95" s="134"/>
      <c r="G95" s="134"/>
    </row>
    <row r="96" s="65" customFormat="1" ht="20" customHeight="1" spans="1:7">
      <c r="A96" s="92">
        <v>2121303</v>
      </c>
      <c r="B96" s="93" t="s">
        <v>1591</v>
      </c>
      <c r="C96" s="126"/>
      <c r="D96" s="126"/>
      <c r="E96" s="102"/>
      <c r="F96" s="134"/>
      <c r="G96" s="134"/>
    </row>
    <row r="97" s="65" customFormat="1" ht="20" customHeight="1" spans="1:7">
      <c r="A97" s="92">
        <v>2121304</v>
      </c>
      <c r="B97" s="93" t="s">
        <v>1592</v>
      </c>
      <c r="C97" s="126"/>
      <c r="D97" s="126"/>
      <c r="E97" s="102"/>
      <c r="F97" s="134"/>
      <c r="G97" s="134"/>
    </row>
    <row r="98" s="65" customFormat="1" ht="20" customHeight="1" spans="1:7">
      <c r="A98" s="92">
        <v>2121399</v>
      </c>
      <c r="B98" s="93" t="s">
        <v>1593</v>
      </c>
      <c r="C98" s="126"/>
      <c r="D98" s="126"/>
      <c r="E98" s="102"/>
      <c r="F98" s="134"/>
      <c r="G98" s="134"/>
    </row>
    <row r="99" s="65" customFormat="1" ht="20" customHeight="1" spans="1:7">
      <c r="A99" s="92">
        <v>21214</v>
      </c>
      <c r="B99" s="108" t="s">
        <v>1594</v>
      </c>
      <c r="C99" s="126"/>
      <c r="D99" s="126"/>
      <c r="E99" s="102"/>
      <c r="F99" s="134"/>
      <c r="G99" s="134"/>
    </row>
    <row r="100" s="65" customFormat="1" ht="20" customHeight="1" spans="1:7">
      <c r="A100" s="92">
        <v>2121401</v>
      </c>
      <c r="B100" s="93" t="s">
        <v>1595</v>
      </c>
      <c r="C100" s="126"/>
      <c r="D100" s="126"/>
      <c r="E100" s="102"/>
      <c r="F100" s="134"/>
      <c r="G100" s="134"/>
    </row>
    <row r="101" s="65" customFormat="1" ht="20" customHeight="1" spans="1:7">
      <c r="A101" s="92">
        <v>2121402</v>
      </c>
      <c r="B101" s="93" t="s">
        <v>1596</v>
      </c>
      <c r="C101" s="126"/>
      <c r="D101" s="126"/>
      <c r="E101" s="102"/>
      <c r="F101" s="134"/>
      <c r="G101" s="134"/>
    </row>
    <row r="102" s="65" customFormat="1" ht="20" customHeight="1" spans="1:7">
      <c r="A102" s="92">
        <v>2121499</v>
      </c>
      <c r="B102" s="93" t="s">
        <v>1597</v>
      </c>
      <c r="C102" s="126"/>
      <c r="D102" s="126"/>
      <c r="E102" s="102"/>
      <c r="F102" s="134"/>
      <c r="G102" s="134"/>
    </row>
    <row r="103" s="65" customFormat="1" ht="20" customHeight="1" spans="1:7">
      <c r="A103" s="92">
        <v>21215</v>
      </c>
      <c r="B103" s="108" t="s">
        <v>1598</v>
      </c>
      <c r="C103" s="126"/>
      <c r="D103" s="126"/>
      <c r="E103" s="102"/>
      <c r="F103" s="134"/>
      <c r="G103" s="134"/>
    </row>
    <row r="104" s="65" customFormat="1" ht="20" customHeight="1" spans="1:7">
      <c r="A104" s="92">
        <v>2121501</v>
      </c>
      <c r="B104" s="93" t="s">
        <v>1599</v>
      </c>
      <c r="C104" s="126"/>
      <c r="D104" s="126"/>
      <c r="E104" s="102"/>
      <c r="F104" s="134"/>
      <c r="G104" s="134"/>
    </row>
    <row r="105" s="65" customFormat="1" ht="20" customHeight="1" spans="1:7">
      <c r="A105" s="92">
        <v>2121502</v>
      </c>
      <c r="B105" s="93" t="s">
        <v>1600</v>
      </c>
      <c r="C105" s="126"/>
      <c r="D105" s="126"/>
      <c r="E105" s="102"/>
      <c r="F105" s="134"/>
      <c r="G105" s="134"/>
    </row>
    <row r="106" s="65" customFormat="1" ht="20" customHeight="1" spans="1:7">
      <c r="A106" s="92">
        <v>2121599</v>
      </c>
      <c r="B106" s="93" t="s">
        <v>1601</v>
      </c>
      <c r="C106" s="126"/>
      <c r="D106" s="126"/>
      <c r="E106" s="102"/>
      <c r="F106" s="134"/>
      <c r="G106" s="134"/>
    </row>
    <row r="107" s="65" customFormat="1" ht="20" customHeight="1" spans="1:7">
      <c r="A107" s="92">
        <v>21216</v>
      </c>
      <c r="B107" s="108" t="s">
        <v>1602</v>
      </c>
      <c r="C107" s="126"/>
      <c r="D107" s="126"/>
      <c r="E107" s="102"/>
      <c r="F107" s="134"/>
      <c r="G107" s="134"/>
    </row>
    <row r="108" s="65" customFormat="1" ht="20" customHeight="1" spans="1:7">
      <c r="A108" s="92">
        <v>2121601</v>
      </c>
      <c r="B108" s="93" t="s">
        <v>1599</v>
      </c>
      <c r="C108" s="126"/>
      <c r="D108" s="126"/>
      <c r="E108" s="102"/>
      <c r="F108" s="134"/>
      <c r="G108" s="134"/>
    </row>
    <row r="109" s="65" customFormat="1" ht="20" customHeight="1" spans="1:7">
      <c r="A109" s="92">
        <v>2121602</v>
      </c>
      <c r="B109" s="93" t="s">
        <v>1600</v>
      </c>
      <c r="C109" s="126"/>
      <c r="D109" s="126"/>
      <c r="E109" s="102"/>
      <c r="F109" s="134"/>
      <c r="G109" s="134"/>
    </row>
    <row r="110" s="65" customFormat="1" ht="20" customHeight="1" spans="1:7">
      <c r="A110" s="92">
        <v>2121699</v>
      </c>
      <c r="B110" s="93" t="s">
        <v>1603</v>
      </c>
      <c r="C110" s="126"/>
      <c r="D110" s="126"/>
      <c r="E110" s="102"/>
      <c r="F110" s="134"/>
      <c r="G110" s="134"/>
    </row>
    <row r="111" s="65" customFormat="1" ht="20" customHeight="1" spans="1:7">
      <c r="A111" s="92">
        <v>21217</v>
      </c>
      <c r="B111" s="108" t="s">
        <v>1604</v>
      </c>
      <c r="C111" s="126"/>
      <c r="D111" s="126"/>
      <c r="E111" s="102"/>
      <c r="F111" s="134"/>
      <c r="G111" s="134"/>
    </row>
    <row r="112" s="65" customFormat="1" ht="20" customHeight="1" spans="1:7">
      <c r="A112" s="92">
        <v>2121701</v>
      </c>
      <c r="B112" s="93" t="s">
        <v>1605</v>
      </c>
      <c r="C112" s="126"/>
      <c r="D112" s="126"/>
      <c r="E112" s="102"/>
      <c r="F112" s="134"/>
      <c r="G112" s="134"/>
    </row>
    <row r="113" s="65" customFormat="1" ht="20" customHeight="1" spans="1:7">
      <c r="A113" s="92">
        <v>2121702</v>
      </c>
      <c r="B113" s="93" t="s">
        <v>1606</v>
      </c>
      <c r="C113" s="126"/>
      <c r="D113" s="126"/>
      <c r="E113" s="102"/>
      <c r="F113" s="134"/>
      <c r="G113" s="134"/>
    </row>
    <row r="114" s="65" customFormat="1" ht="20" customHeight="1" spans="1:7">
      <c r="A114" s="92">
        <v>2121703</v>
      </c>
      <c r="B114" s="93" t="s">
        <v>1607</v>
      </c>
      <c r="C114" s="126"/>
      <c r="D114" s="126"/>
      <c r="E114" s="102"/>
      <c r="F114" s="134"/>
      <c r="G114" s="134"/>
    </row>
    <row r="115" s="65" customFormat="1" ht="20" customHeight="1" spans="1:7">
      <c r="A115" s="92">
        <v>2121704</v>
      </c>
      <c r="B115" s="93" t="s">
        <v>1608</v>
      </c>
      <c r="C115" s="126"/>
      <c r="D115" s="126"/>
      <c r="E115" s="102"/>
      <c r="F115" s="134"/>
      <c r="G115" s="134"/>
    </row>
    <row r="116" s="65" customFormat="1" ht="20" customHeight="1" spans="1:7">
      <c r="A116" s="92">
        <v>2121799</v>
      </c>
      <c r="B116" s="93" t="s">
        <v>1609</v>
      </c>
      <c r="C116" s="126"/>
      <c r="D116" s="126"/>
      <c r="E116" s="102"/>
      <c r="F116" s="134"/>
      <c r="G116" s="134"/>
    </row>
    <row r="117" s="65" customFormat="1" ht="20" customHeight="1" spans="1:7">
      <c r="A117" s="92">
        <v>21218</v>
      </c>
      <c r="B117" s="108" t="s">
        <v>1610</v>
      </c>
      <c r="C117" s="126"/>
      <c r="D117" s="126"/>
      <c r="E117" s="102"/>
      <c r="F117" s="134"/>
      <c r="G117" s="134"/>
    </row>
    <row r="118" s="65" customFormat="1" ht="20" customHeight="1" spans="1:7">
      <c r="A118" s="92">
        <v>2121801</v>
      </c>
      <c r="B118" s="93" t="s">
        <v>1611</v>
      </c>
      <c r="C118" s="126"/>
      <c r="D118" s="126"/>
      <c r="E118" s="102"/>
      <c r="F118" s="134"/>
      <c r="G118" s="134"/>
    </row>
    <row r="119" s="65" customFormat="1" ht="20" customHeight="1" spans="1:7">
      <c r="A119" s="92">
        <v>2121899</v>
      </c>
      <c r="B119" s="93" t="s">
        <v>1612</v>
      </c>
      <c r="C119" s="126"/>
      <c r="D119" s="126"/>
      <c r="E119" s="102"/>
      <c r="F119" s="134"/>
      <c r="G119" s="134"/>
    </row>
    <row r="120" s="65" customFormat="1" ht="20" customHeight="1" spans="1:7">
      <c r="A120" s="92">
        <v>21219</v>
      </c>
      <c r="B120" s="108" t="s">
        <v>1613</v>
      </c>
      <c r="C120" s="126"/>
      <c r="D120" s="125">
        <f>SUM(D121:D128)</f>
        <v>3100</v>
      </c>
      <c r="E120" s="125">
        <f>SUM(E121:E128)</f>
        <v>3100</v>
      </c>
      <c r="F120" s="133">
        <f>E120/D120</f>
        <v>1</v>
      </c>
      <c r="G120" s="134"/>
    </row>
    <row r="121" s="65" customFormat="1" ht="20" customHeight="1" spans="1:7">
      <c r="A121" s="92">
        <v>2121901</v>
      </c>
      <c r="B121" s="93" t="s">
        <v>1599</v>
      </c>
      <c r="C121" s="126"/>
      <c r="D121" s="126"/>
      <c r="E121" s="102"/>
      <c r="F121" s="134"/>
      <c r="G121" s="134"/>
    </row>
    <row r="122" s="65" customFormat="1" ht="20" customHeight="1" spans="1:7">
      <c r="A122" s="92">
        <v>2121902</v>
      </c>
      <c r="B122" s="93" t="s">
        <v>1600</v>
      </c>
      <c r="C122" s="126"/>
      <c r="D122" s="126"/>
      <c r="E122" s="102"/>
      <c r="F122" s="134"/>
      <c r="G122" s="134"/>
    </row>
    <row r="123" s="65" customFormat="1" ht="20" customHeight="1" spans="1:7">
      <c r="A123" s="92">
        <v>2121903</v>
      </c>
      <c r="B123" s="93" t="s">
        <v>1614</v>
      </c>
      <c r="C123" s="126"/>
      <c r="D123" s="126"/>
      <c r="E123" s="102"/>
      <c r="F123" s="134"/>
      <c r="G123" s="134"/>
    </row>
    <row r="124" s="65" customFormat="1" ht="20" customHeight="1" spans="1:7">
      <c r="A124" s="92">
        <v>2121904</v>
      </c>
      <c r="B124" s="93" t="s">
        <v>1615</v>
      </c>
      <c r="C124" s="126"/>
      <c r="D124" s="126"/>
      <c r="E124" s="102"/>
      <c r="F124" s="134"/>
      <c r="G124" s="134"/>
    </row>
    <row r="125" s="65" customFormat="1" ht="20" customHeight="1" spans="1:7">
      <c r="A125" s="92">
        <v>2121905</v>
      </c>
      <c r="B125" s="93" t="s">
        <v>1616</v>
      </c>
      <c r="C125" s="126"/>
      <c r="D125" s="126"/>
      <c r="E125" s="102"/>
      <c r="F125" s="134"/>
      <c r="G125" s="134"/>
    </row>
    <row r="126" s="65" customFormat="1" ht="20" customHeight="1" spans="1:7">
      <c r="A126" s="92">
        <v>2121906</v>
      </c>
      <c r="B126" s="93" t="s">
        <v>1617</v>
      </c>
      <c r="C126" s="126"/>
      <c r="D126" s="126"/>
      <c r="E126" s="102"/>
      <c r="F126" s="134"/>
      <c r="G126" s="134"/>
    </row>
    <row r="127" s="65" customFormat="1" ht="20" customHeight="1" spans="1:7">
      <c r="A127" s="92">
        <v>2121907</v>
      </c>
      <c r="B127" s="93" t="s">
        <v>1618</v>
      </c>
      <c r="C127" s="126"/>
      <c r="D127" s="126"/>
      <c r="E127" s="102"/>
      <c r="F127" s="134"/>
      <c r="G127" s="134"/>
    </row>
    <row r="128" s="65" customFormat="1" ht="20" customHeight="1" spans="1:7">
      <c r="A128" s="92">
        <v>2121999</v>
      </c>
      <c r="B128" s="93" t="s">
        <v>1619</v>
      </c>
      <c r="C128" s="126"/>
      <c r="D128" s="126">
        <v>3100</v>
      </c>
      <c r="E128" s="102">
        <v>3100</v>
      </c>
      <c r="F128" s="134" t="s">
        <v>1620</v>
      </c>
      <c r="G128" s="134"/>
    </row>
    <row r="129" s="65" customFormat="1" ht="20" customHeight="1" spans="1:7">
      <c r="A129" s="92">
        <v>21298</v>
      </c>
      <c r="B129" s="108" t="s">
        <v>1515</v>
      </c>
      <c r="C129" s="126"/>
      <c r="D129" s="125">
        <f>SUM(D130:D131)</f>
        <v>16406</v>
      </c>
      <c r="E129" s="125">
        <f>SUM(E130:E131)</f>
        <v>6796</v>
      </c>
      <c r="F129" s="133">
        <f>E129/D129</f>
        <v>0.414238693161039</v>
      </c>
      <c r="G129" s="134"/>
    </row>
    <row r="130" s="65" customFormat="1" ht="20" customHeight="1" spans="1:7">
      <c r="A130" s="92">
        <v>2129801</v>
      </c>
      <c r="B130" s="93" t="s">
        <v>1621</v>
      </c>
      <c r="C130" s="126"/>
      <c r="D130" s="126">
        <v>16406</v>
      </c>
      <c r="E130" s="102">
        <v>6796</v>
      </c>
      <c r="F130" s="134">
        <f>E130/D130</f>
        <v>0.414238693161039</v>
      </c>
      <c r="G130" s="134"/>
    </row>
    <row r="131" s="65" customFormat="1" ht="20" customHeight="1" spans="1:7">
      <c r="A131" s="92">
        <v>2129899</v>
      </c>
      <c r="B131" s="93" t="s">
        <v>1622</v>
      </c>
      <c r="C131" s="126"/>
      <c r="D131" s="126"/>
      <c r="E131" s="102"/>
      <c r="F131" s="134"/>
      <c r="G131" s="134"/>
    </row>
    <row r="132" s="65" customFormat="1" ht="20" customHeight="1" spans="1:7">
      <c r="A132" s="92">
        <v>213</v>
      </c>
      <c r="B132" s="108" t="s">
        <v>710</v>
      </c>
      <c r="C132" s="126"/>
      <c r="D132" s="126"/>
      <c r="E132" s="102"/>
      <c r="F132" s="134"/>
      <c r="G132" s="134"/>
    </row>
    <row r="133" s="65" customFormat="1" ht="20" customHeight="1" spans="1:7">
      <c r="A133" s="92">
        <v>21366</v>
      </c>
      <c r="B133" s="108" t="s">
        <v>1623</v>
      </c>
      <c r="C133" s="126"/>
      <c r="D133" s="126"/>
      <c r="E133" s="102"/>
      <c r="F133" s="134"/>
      <c r="G133" s="134"/>
    </row>
    <row r="134" s="65" customFormat="1" ht="20" customHeight="1" spans="1:7">
      <c r="A134" s="92">
        <v>2136601</v>
      </c>
      <c r="B134" s="93" t="s">
        <v>1624</v>
      </c>
      <c r="C134" s="126"/>
      <c r="D134" s="126"/>
      <c r="E134" s="102"/>
      <c r="F134" s="134"/>
      <c r="G134" s="134"/>
    </row>
    <row r="135" s="65" customFormat="1" ht="20" customHeight="1" spans="1:7">
      <c r="A135" s="92">
        <v>2136602</v>
      </c>
      <c r="B135" s="93" t="s">
        <v>1625</v>
      </c>
      <c r="C135" s="126"/>
      <c r="D135" s="126"/>
      <c r="E135" s="102"/>
      <c r="F135" s="134"/>
      <c r="G135" s="134"/>
    </row>
    <row r="136" s="65" customFormat="1" ht="20" customHeight="1" spans="1:7">
      <c r="A136" s="92">
        <v>2136603</v>
      </c>
      <c r="B136" s="93" t="s">
        <v>1626</v>
      </c>
      <c r="C136" s="126"/>
      <c r="D136" s="126"/>
      <c r="E136" s="102"/>
      <c r="F136" s="134"/>
      <c r="G136" s="134"/>
    </row>
    <row r="137" s="65" customFormat="1" ht="20" customHeight="1" spans="1:7">
      <c r="A137" s="92">
        <v>2136699</v>
      </c>
      <c r="B137" s="93" t="s">
        <v>1627</v>
      </c>
      <c r="C137" s="126"/>
      <c r="D137" s="126"/>
      <c r="E137" s="102"/>
      <c r="F137" s="134"/>
      <c r="G137" s="134"/>
    </row>
    <row r="138" s="65" customFormat="1" ht="20" customHeight="1" spans="1:7">
      <c r="A138" s="92">
        <v>21367</v>
      </c>
      <c r="B138" s="108" t="s">
        <v>1628</v>
      </c>
      <c r="C138" s="126"/>
      <c r="D138" s="126"/>
      <c r="E138" s="102"/>
      <c r="F138" s="134"/>
      <c r="G138" s="134"/>
    </row>
    <row r="139" s="65" customFormat="1" ht="20" customHeight="1" spans="1:7">
      <c r="A139" s="92">
        <v>2136701</v>
      </c>
      <c r="B139" s="93" t="s">
        <v>1624</v>
      </c>
      <c r="C139" s="126"/>
      <c r="D139" s="126"/>
      <c r="E139" s="102"/>
      <c r="F139" s="134"/>
      <c r="G139" s="134"/>
    </row>
    <row r="140" s="65" customFormat="1" ht="20" customHeight="1" spans="1:7">
      <c r="A140" s="92">
        <v>2136702</v>
      </c>
      <c r="B140" s="93" t="s">
        <v>1625</v>
      </c>
      <c r="C140" s="126"/>
      <c r="D140" s="126"/>
      <c r="E140" s="102"/>
      <c r="F140" s="134"/>
      <c r="G140" s="134"/>
    </row>
    <row r="141" s="65" customFormat="1" ht="20" customHeight="1" spans="1:7">
      <c r="A141" s="92">
        <v>2136703</v>
      </c>
      <c r="B141" s="93" t="s">
        <v>1629</v>
      </c>
      <c r="C141" s="126"/>
      <c r="D141" s="126"/>
      <c r="E141" s="102"/>
      <c r="F141" s="134"/>
      <c r="G141" s="134"/>
    </row>
    <row r="142" s="65" customFormat="1" ht="20" customHeight="1" spans="1:7">
      <c r="A142" s="92">
        <v>2136799</v>
      </c>
      <c r="B142" s="93" t="s">
        <v>1630</v>
      </c>
      <c r="C142" s="126"/>
      <c r="D142" s="126"/>
      <c r="E142" s="102"/>
      <c r="F142" s="134"/>
      <c r="G142" s="134"/>
    </row>
    <row r="143" s="65" customFormat="1" ht="20" customHeight="1" spans="1:7">
      <c r="A143" s="92">
        <v>21369</v>
      </c>
      <c r="B143" s="108" t="s">
        <v>1631</v>
      </c>
      <c r="C143" s="126"/>
      <c r="D143" s="126"/>
      <c r="E143" s="102"/>
      <c r="F143" s="134"/>
      <c r="G143" s="134"/>
    </row>
    <row r="144" s="65" customFormat="1" ht="20" customHeight="1" spans="1:7">
      <c r="A144" s="92">
        <v>2136901</v>
      </c>
      <c r="B144" s="93" t="s">
        <v>773</v>
      </c>
      <c r="C144" s="126"/>
      <c r="D144" s="126"/>
      <c r="E144" s="102"/>
      <c r="F144" s="134"/>
      <c r="G144" s="134"/>
    </row>
    <row r="145" s="65" customFormat="1" ht="20" customHeight="1" spans="1:7">
      <c r="A145" s="92">
        <v>2136902</v>
      </c>
      <c r="B145" s="93" t="s">
        <v>1632</v>
      </c>
      <c r="C145" s="126"/>
      <c r="D145" s="126"/>
      <c r="E145" s="102"/>
      <c r="F145" s="134"/>
      <c r="G145" s="134"/>
    </row>
    <row r="146" s="65" customFormat="1" ht="20" customHeight="1" spans="1:7">
      <c r="A146" s="92">
        <v>2136903</v>
      </c>
      <c r="B146" s="93" t="s">
        <v>1633</v>
      </c>
      <c r="C146" s="126"/>
      <c r="D146" s="126"/>
      <c r="E146" s="102"/>
      <c r="F146" s="134"/>
      <c r="G146" s="134"/>
    </row>
    <row r="147" s="65" customFormat="1" ht="20" customHeight="1" spans="1:7">
      <c r="A147" s="92">
        <v>2136999</v>
      </c>
      <c r="B147" s="93" t="s">
        <v>1634</v>
      </c>
      <c r="C147" s="126"/>
      <c r="D147" s="126"/>
      <c r="E147" s="102"/>
      <c r="F147" s="134"/>
      <c r="G147" s="134"/>
    </row>
    <row r="148" s="65" customFormat="1" ht="20" customHeight="1" spans="1:7">
      <c r="A148" s="92">
        <v>21370</v>
      </c>
      <c r="B148" s="108" t="s">
        <v>1635</v>
      </c>
      <c r="C148" s="126"/>
      <c r="D148" s="126"/>
      <c r="E148" s="102"/>
      <c r="F148" s="134"/>
      <c r="G148" s="134"/>
    </row>
    <row r="149" s="65" customFormat="1" ht="20" customHeight="1" spans="1:7">
      <c r="A149" s="92">
        <v>2137001</v>
      </c>
      <c r="B149" s="93" t="s">
        <v>1636</v>
      </c>
      <c r="C149" s="126"/>
      <c r="D149" s="126"/>
      <c r="E149" s="102"/>
      <c r="F149" s="134"/>
      <c r="G149" s="134"/>
    </row>
    <row r="150" s="65" customFormat="1" ht="20" customHeight="1" spans="1:7">
      <c r="A150" s="92">
        <v>2137099</v>
      </c>
      <c r="B150" s="93" t="s">
        <v>1637</v>
      </c>
      <c r="C150" s="126"/>
      <c r="D150" s="126"/>
      <c r="E150" s="102"/>
      <c r="F150" s="134"/>
      <c r="G150" s="134"/>
    </row>
    <row r="151" s="65" customFormat="1" ht="20" customHeight="1" spans="1:7">
      <c r="A151" s="92">
        <v>21371</v>
      </c>
      <c r="B151" s="108" t="s">
        <v>1638</v>
      </c>
      <c r="C151" s="126"/>
      <c r="D151" s="126"/>
      <c r="E151" s="102"/>
      <c r="F151" s="134"/>
      <c r="G151" s="134"/>
    </row>
    <row r="152" s="65" customFormat="1" ht="20" customHeight="1" spans="1:7">
      <c r="A152" s="92">
        <v>2137101</v>
      </c>
      <c r="B152" s="93" t="s">
        <v>1639</v>
      </c>
      <c r="C152" s="126"/>
      <c r="D152" s="126"/>
      <c r="E152" s="102"/>
      <c r="F152" s="134"/>
      <c r="G152" s="134"/>
    </row>
    <row r="153" s="65" customFormat="1" ht="20" customHeight="1" spans="1:7">
      <c r="A153" s="92">
        <v>2137102</v>
      </c>
      <c r="B153" s="93" t="s">
        <v>1640</v>
      </c>
      <c r="C153" s="126"/>
      <c r="D153" s="126"/>
      <c r="E153" s="102"/>
      <c r="F153" s="134"/>
      <c r="G153" s="134"/>
    </row>
    <row r="154" s="65" customFormat="1" ht="20" customHeight="1" spans="1:7">
      <c r="A154" s="92">
        <v>2137103</v>
      </c>
      <c r="B154" s="93" t="s">
        <v>1641</v>
      </c>
      <c r="C154" s="126"/>
      <c r="D154" s="126"/>
      <c r="E154" s="102"/>
      <c r="F154" s="134"/>
      <c r="G154" s="134"/>
    </row>
    <row r="155" s="65" customFormat="1" ht="20" customHeight="1" spans="1:7">
      <c r="A155" s="92">
        <v>2137199</v>
      </c>
      <c r="B155" s="93" t="s">
        <v>1642</v>
      </c>
      <c r="C155" s="126"/>
      <c r="D155" s="126"/>
      <c r="E155" s="102"/>
      <c r="F155" s="134"/>
      <c r="G155" s="134"/>
    </row>
    <row r="156" s="65" customFormat="1" ht="20" customHeight="1" spans="1:7">
      <c r="A156" s="92">
        <v>21372</v>
      </c>
      <c r="B156" s="108" t="s">
        <v>1643</v>
      </c>
      <c r="C156" s="126"/>
      <c r="D156" s="126"/>
      <c r="E156" s="102"/>
      <c r="F156" s="134"/>
      <c r="G156" s="134"/>
    </row>
    <row r="157" s="65" customFormat="1" ht="20" customHeight="1" spans="1:7">
      <c r="A157" s="92">
        <v>2137201</v>
      </c>
      <c r="B157" s="93" t="s">
        <v>1644</v>
      </c>
      <c r="C157" s="126"/>
      <c r="D157" s="126"/>
      <c r="E157" s="102"/>
      <c r="F157" s="134"/>
      <c r="G157" s="134"/>
    </row>
    <row r="158" s="65" customFormat="1" ht="20" customHeight="1" spans="1:7">
      <c r="A158" s="92">
        <v>2137202</v>
      </c>
      <c r="B158" s="93" t="s">
        <v>1624</v>
      </c>
      <c r="C158" s="126"/>
      <c r="D158" s="126"/>
      <c r="E158" s="102"/>
      <c r="F158" s="134"/>
      <c r="G158" s="134"/>
    </row>
    <row r="159" s="65" customFormat="1" ht="20" customHeight="1" spans="1:7">
      <c r="A159" s="92">
        <v>2137299</v>
      </c>
      <c r="B159" s="93" t="s">
        <v>1645</v>
      </c>
      <c r="C159" s="126"/>
      <c r="D159" s="126"/>
      <c r="E159" s="102"/>
      <c r="F159" s="134"/>
      <c r="G159" s="134"/>
    </row>
    <row r="160" s="65" customFormat="1" ht="20" customHeight="1" spans="1:7">
      <c r="A160" s="92">
        <v>21373</v>
      </c>
      <c r="B160" s="108" t="s">
        <v>1646</v>
      </c>
      <c r="C160" s="126"/>
      <c r="D160" s="126"/>
      <c r="E160" s="102"/>
      <c r="F160" s="134"/>
      <c r="G160" s="134"/>
    </row>
    <row r="161" s="65" customFormat="1" ht="20" customHeight="1" spans="1:7">
      <c r="A161" s="92">
        <v>2137301</v>
      </c>
      <c r="B161" s="93" t="s">
        <v>1644</v>
      </c>
      <c r="C161" s="126"/>
      <c r="D161" s="126"/>
      <c r="E161" s="102"/>
      <c r="F161" s="134"/>
      <c r="G161" s="134"/>
    </row>
    <row r="162" s="65" customFormat="1" ht="20" customHeight="1" spans="1:7">
      <c r="A162" s="92">
        <v>2137302</v>
      </c>
      <c r="B162" s="93" t="s">
        <v>1624</v>
      </c>
      <c r="C162" s="126"/>
      <c r="D162" s="126"/>
      <c r="E162" s="102"/>
      <c r="F162" s="134"/>
      <c r="G162" s="134"/>
    </row>
    <row r="163" s="65" customFormat="1" ht="20" customHeight="1" spans="1:7">
      <c r="A163" s="92">
        <v>2137399</v>
      </c>
      <c r="B163" s="93" t="s">
        <v>1647</v>
      </c>
      <c r="C163" s="126"/>
      <c r="D163" s="126"/>
      <c r="E163" s="102"/>
      <c r="F163" s="134"/>
      <c r="G163" s="134"/>
    </row>
    <row r="164" s="65" customFormat="1" ht="20" customHeight="1" spans="1:7">
      <c r="A164" s="92">
        <v>21374</v>
      </c>
      <c r="B164" s="108" t="s">
        <v>1648</v>
      </c>
      <c r="C164" s="126"/>
      <c r="D164" s="126"/>
      <c r="E164" s="102"/>
      <c r="F164" s="134"/>
      <c r="G164" s="134"/>
    </row>
    <row r="165" s="65" customFormat="1" ht="20" customHeight="1" spans="1:7">
      <c r="A165" s="92">
        <v>2137401</v>
      </c>
      <c r="B165" s="93" t="s">
        <v>1624</v>
      </c>
      <c r="C165" s="126"/>
      <c r="D165" s="126"/>
      <c r="E165" s="102"/>
      <c r="F165" s="134"/>
      <c r="G165" s="134"/>
    </row>
    <row r="166" s="65" customFormat="1" ht="20" customHeight="1" spans="1:7">
      <c r="A166" s="92">
        <v>2137499</v>
      </c>
      <c r="B166" s="93" t="s">
        <v>1649</v>
      </c>
      <c r="C166" s="126"/>
      <c r="D166" s="126"/>
      <c r="E166" s="102"/>
      <c r="F166" s="134"/>
      <c r="G166" s="134"/>
    </row>
    <row r="167" s="65" customFormat="1" ht="20" customHeight="1" spans="1:7">
      <c r="A167" s="92">
        <v>21398</v>
      </c>
      <c r="B167" s="108" t="s">
        <v>1515</v>
      </c>
      <c r="C167" s="126"/>
      <c r="D167" s="126"/>
      <c r="E167" s="102"/>
      <c r="F167" s="134"/>
      <c r="G167" s="134"/>
    </row>
    <row r="168" s="65" customFormat="1" ht="20" customHeight="1" spans="1:7">
      <c r="A168" s="92">
        <v>2139801</v>
      </c>
      <c r="B168" s="93" t="s">
        <v>1650</v>
      </c>
      <c r="C168" s="126"/>
      <c r="D168" s="126"/>
      <c r="E168" s="102"/>
      <c r="F168" s="134"/>
      <c r="G168" s="134"/>
    </row>
    <row r="169" s="65" customFormat="1" ht="20" customHeight="1" spans="1:7">
      <c r="A169" s="92">
        <v>2139802</v>
      </c>
      <c r="B169" s="93" t="s">
        <v>1651</v>
      </c>
      <c r="C169" s="126"/>
      <c r="D169" s="126"/>
      <c r="E169" s="102"/>
      <c r="F169" s="134"/>
      <c r="G169" s="134"/>
    </row>
    <row r="170" s="65" customFormat="1" ht="20" customHeight="1" spans="1:7">
      <c r="A170" s="92">
        <v>2139899</v>
      </c>
      <c r="B170" s="93" t="s">
        <v>1652</v>
      </c>
      <c r="C170" s="126"/>
      <c r="D170" s="126"/>
      <c r="E170" s="102"/>
      <c r="F170" s="134"/>
      <c r="G170" s="134"/>
    </row>
    <row r="171" s="65" customFormat="1" ht="20" customHeight="1" spans="1:7">
      <c r="A171" s="92">
        <v>214</v>
      </c>
      <c r="B171" s="108" t="s">
        <v>802</v>
      </c>
      <c r="C171" s="126"/>
      <c r="D171" s="126"/>
      <c r="E171" s="102"/>
      <c r="F171" s="134"/>
      <c r="G171" s="134"/>
    </row>
    <row r="172" s="65" customFormat="1" ht="20" customHeight="1" spans="1:7">
      <c r="A172" s="92">
        <v>21460</v>
      </c>
      <c r="B172" s="108" t="s">
        <v>1653</v>
      </c>
      <c r="C172" s="126"/>
      <c r="D172" s="126"/>
      <c r="E172" s="102"/>
      <c r="F172" s="134"/>
      <c r="G172" s="134"/>
    </row>
    <row r="173" s="65" customFormat="1" ht="20" customHeight="1" spans="1:7">
      <c r="A173" s="92">
        <v>2146001</v>
      </c>
      <c r="B173" s="93" t="s">
        <v>804</v>
      </c>
      <c r="C173" s="126"/>
      <c r="D173" s="126"/>
      <c r="E173" s="102"/>
      <c r="F173" s="134"/>
      <c r="G173" s="134"/>
    </row>
    <row r="174" s="65" customFormat="1" ht="20" customHeight="1" spans="1:7">
      <c r="A174" s="92">
        <v>2146002</v>
      </c>
      <c r="B174" s="93" t="s">
        <v>805</v>
      </c>
      <c r="C174" s="126"/>
      <c r="D174" s="126"/>
      <c r="E174" s="102"/>
      <c r="F174" s="134"/>
      <c r="G174" s="134"/>
    </row>
    <row r="175" s="65" customFormat="1" ht="20" customHeight="1" spans="1:7">
      <c r="A175" s="92">
        <v>2146003</v>
      </c>
      <c r="B175" s="93" t="s">
        <v>1654</v>
      </c>
      <c r="C175" s="126"/>
      <c r="D175" s="126"/>
      <c r="E175" s="102"/>
      <c r="F175" s="134"/>
      <c r="G175" s="134"/>
    </row>
    <row r="176" s="65" customFormat="1" ht="20" customHeight="1" spans="1:7">
      <c r="A176" s="92">
        <v>2146099</v>
      </c>
      <c r="B176" s="93" t="s">
        <v>1655</v>
      </c>
      <c r="C176" s="126"/>
      <c r="D176" s="126"/>
      <c r="E176" s="102"/>
      <c r="F176" s="134"/>
      <c r="G176" s="134"/>
    </row>
    <row r="177" s="65" customFormat="1" ht="20" customHeight="1" spans="1:7">
      <c r="A177" s="92">
        <v>21462</v>
      </c>
      <c r="B177" s="108" t="s">
        <v>1656</v>
      </c>
      <c r="C177" s="126"/>
      <c r="D177" s="126"/>
      <c r="E177" s="102"/>
      <c r="F177" s="134"/>
      <c r="G177" s="134"/>
    </row>
    <row r="178" s="65" customFormat="1" ht="20" customHeight="1" spans="1:7">
      <c r="A178" s="92">
        <v>2146201</v>
      </c>
      <c r="B178" s="93" t="s">
        <v>1654</v>
      </c>
      <c r="C178" s="126"/>
      <c r="D178" s="126"/>
      <c r="E178" s="102"/>
      <c r="F178" s="134"/>
      <c r="G178" s="134"/>
    </row>
    <row r="179" s="65" customFormat="1" ht="20" customHeight="1" spans="1:7">
      <c r="A179" s="92">
        <v>2146202</v>
      </c>
      <c r="B179" s="93" t="s">
        <v>1657</v>
      </c>
      <c r="C179" s="126"/>
      <c r="D179" s="126"/>
      <c r="E179" s="102"/>
      <c r="F179" s="134"/>
      <c r="G179" s="134"/>
    </row>
    <row r="180" s="65" customFormat="1" ht="20" customHeight="1" spans="1:7">
      <c r="A180" s="92">
        <v>2146203</v>
      </c>
      <c r="B180" s="93" t="s">
        <v>1658</v>
      </c>
      <c r="C180" s="126"/>
      <c r="D180" s="126"/>
      <c r="E180" s="102"/>
      <c r="F180" s="134"/>
      <c r="G180" s="134"/>
    </row>
    <row r="181" s="65" customFormat="1" ht="20" customHeight="1" spans="1:7">
      <c r="A181" s="92">
        <v>2146299</v>
      </c>
      <c r="B181" s="93" t="s">
        <v>1659</v>
      </c>
      <c r="C181" s="126"/>
      <c r="D181" s="126"/>
      <c r="E181" s="102"/>
      <c r="F181" s="134"/>
      <c r="G181" s="134"/>
    </row>
    <row r="182" s="65" customFormat="1" ht="20" customHeight="1" spans="1:7">
      <c r="A182" s="92">
        <v>21464</v>
      </c>
      <c r="B182" s="108" t="s">
        <v>1660</v>
      </c>
      <c r="C182" s="126"/>
      <c r="D182" s="126"/>
      <c r="E182" s="102"/>
      <c r="F182" s="134"/>
      <c r="G182" s="134"/>
    </row>
    <row r="183" s="65" customFormat="1" ht="20" customHeight="1" spans="1:7">
      <c r="A183" s="92">
        <v>2146401</v>
      </c>
      <c r="B183" s="93" t="s">
        <v>1661</v>
      </c>
      <c r="C183" s="126"/>
      <c r="D183" s="126"/>
      <c r="E183" s="102"/>
      <c r="F183" s="134"/>
      <c r="G183" s="134"/>
    </row>
    <row r="184" s="65" customFormat="1" ht="20" customHeight="1" spans="1:7">
      <c r="A184" s="92">
        <v>2146402</v>
      </c>
      <c r="B184" s="93" t="s">
        <v>1662</v>
      </c>
      <c r="C184" s="126"/>
      <c r="D184" s="126"/>
      <c r="E184" s="102"/>
      <c r="F184" s="134"/>
      <c r="G184" s="134"/>
    </row>
    <row r="185" s="65" customFormat="1" ht="20" customHeight="1" spans="1:7">
      <c r="A185" s="92">
        <v>2146403</v>
      </c>
      <c r="B185" s="93" t="s">
        <v>1663</v>
      </c>
      <c r="C185" s="126"/>
      <c r="D185" s="126"/>
      <c r="E185" s="102"/>
      <c r="F185" s="134"/>
      <c r="G185" s="134"/>
    </row>
    <row r="186" s="65" customFormat="1" ht="20" customHeight="1" spans="1:7">
      <c r="A186" s="92">
        <v>2146404</v>
      </c>
      <c r="B186" s="93" t="s">
        <v>1664</v>
      </c>
      <c r="C186" s="126"/>
      <c r="D186" s="126"/>
      <c r="E186" s="102"/>
      <c r="F186" s="134"/>
      <c r="G186" s="134"/>
    </row>
    <row r="187" s="65" customFormat="1" ht="20" customHeight="1" spans="1:7">
      <c r="A187" s="92">
        <v>2146405</v>
      </c>
      <c r="B187" s="93" t="s">
        <v>1665</v>
      </c>
      <c r="C187" s="126"/>
      <c r="D187" s="126"/>
      <c r="E187" s="102"/>
      <c r="F187" s="134"/>
      <c r="G187" s="134"/>
    </row>
    <row r="188" s="65" customFormat="1" ht="20" customHeight="1" spans="1:7">
      <c r="A188" s="92">
        <v>2146406</v>
      </c>
      <c r="B188" s="93" t="s">
        <v>1666</v>
      </c>
      <c r="C188" s="126"/>
      <c r="D188" s="126"/>
      <c r="E188" s="102"/>
      <c r="F188" s="134"/>
      <c r="G188" s="134"/>
    </row>
    <row r="189" s="65" customFormat="1" ht="20" customHeight="1" spans="1:7">
      <c r="A189" s="92">
        <v>2146407</v>
      </c>
      <c r="B189" s="93" t="s">
        <v>1667</v>
      </c>
      <c r="C189" s="126"/>
      <c r="D189" s="126"/>
      <c r="E189" s="102"/>
      <c r="F189" s="134"/>
      <c r="G189" s="134"/>
    </row>
    <row r="190" s="65" customFormat="1" ht="20" customHeight="1" spans="1:7">
      <c r="A190" s="92">
        <v>2146499</v>
      </c>
      <c r="B190" s="93" t="s">
        <v>1668</v>
      </c>
      <c r="C190" s="126"/>
      <c r="D190" s="126"/>
      <c r="E190" s="102"/>
      <c r="F190" s="134"/>
      <c r="G190" s="134"/>
    </row>
    <row r="191" s="65" customFormat="1" ht="20" customHeight="1" spans="1:7">
      <c r="A191" s="92">
        <v>21468</v>
      </c>
      <c r="B191" s="108" t="s">
        <v>1669</v>
      </c>
      <c r="C191" s="126"/>
      <c r="D191" s="126"/>
      <c r="E191" s="102"/>
      <c r="F191" s="134"/>
      <c r="G191" s="134"/>
    </row>
    <row r="192" s="65" customFormat="1" ht="20" customHeight="1" spans="1:7">
      <c r="A192" s="92">
        <v>2146801</v>
      </c>
      <c r="B192" s="93" t="s">
        <v>1670</v>
      </c>
      <c r="C192" s="126"/>
      <c r="D192" s="126"/>
      <c r="E192" s="102"/>
      <c r="F192" s="134"/>
      <c r="G192" s="134"/>
    </row>
    <row r="193" s="65" customFormat="1" ht="20" customHeight="1" spans="1:7">
      <c r="A193" s="92">
        <v>2146802</v>
      </c>
      <c r="B193" s="93" t="s">
        <v>1671</v>
      </c>
      <c r="C193" s="126"/>
      <c r="D193" s="126"/>
      <c r="E193" s="102"/>
      <c r="F193" s="134"/>
      <c r="G193" s="134"/>
    </row>
    <row r="194" s="65" customFormat="1" ht="20" customHeight="1" spans="1:7">
      <c r="A194" s="92">
        <v>2146803</v>
      </c>
      <c r="B194" s="93" t="s">
        <v>1672</v>
      </c>
      <c r="C194" s="126"/>
      <c r="D194" s="126"/>
      <c r="E194" s="102"/>
      <c r="F194" s="134"/>
      <c r="G194" s="134"/>
    </row>
    <row r="195" s="65" customFormat="1" ht="20" customHeight="1" spans="1:7">
      <c r="A195" s="92">
        <v>2146804</v>
      </c>
      <c r="B195" s="93" t="s">
        <v>1673</v>
      </c>
      <c r="C195" s="126"/>
      <c r="D195" s="126"/>
      <c r="E195" s="102"/>
      <c r="F195" s="134"/>
      <c r="G195" s="134"/>
    </row>
    <row r="196" s="65" customFormat="1" ht="20" customHeight="1" spans="1:7">
      <c r="A196" s="92">
        <v>2146805</v>
      </c>
      <c r="B196" s="93" t="s">
        <v>1674</v>
      </c>
      <c r="C196" s="126"/>
      <c r="D196" s="126"/>
      <c r="E196" s="102"/>
      <c r="F196" s="134"/>
      <c r="G196" s="134"/>
    </row>
    <row r="197" s="65" customFormat="1" ht="20" customHeight="1" spans="1:7">
      <c r="A197" s="92">
        <v>2146899</v>
      </c>
      <c r="B197" s="93" t="s">
        <v>1675</v>
      </c>
      <c r="C197" s="126"/>
      <c r="D197" s="126"/>
      <c r="E197" s="102"/>
      <c r="F197" s="134"/>
      <c r="G197" s="134"/>
    </row>
    <row r="198" s="65" customFormat="1" ht="20" customHeight="1" spans="1:7">
      <c r="A198" s="92">
        <v>21469</v>
      </c>
      <c r="B198" s="108" t="s">
        <v>1676</v>
      </c>
      <c r="C198" s="126"/>
      <c r="D198" s="126"/>
      <c r="E198" s="102"/>
      <c r="F198" s="134"/>
      <c r="G198" s="134"/>
    </row>
    <row r="199" s="65" customFormat="1" ht="20" customHeight="1" spans="1:7">
      <c r="A199" s="92">
        <v>2146901</v>
      </c>
      <c r="B199" s="93" t="s">
        <v>1677</v>
      </c>
      <c r="C199" s="126"/>
      <c r="D199" s="126"/>
      <c r="E199" s="102"/>
      <c r="F199" s="134"/>
      <c r="G199" s="134"/>
    </row>
    <row r="200" s="65" customFormat="1" ht="20" customHeight="1" spans="1:7">
      <c r="A200" s="92">
        <v>2146902</v>
      </c>
      <c r="B200" s="93" t="s">
        <v>830</v>
      </c>
      <c r="C200" s="126"/>
      <c r="D200" s="126"/>
      <c r="E200" s="102"/>
      <c r="F200" s="134"/>
      <c r="G200" s="134"/>
    </row>
    <row r="201" s="65" customFormat="1" ht="20" customHeight="1" spans="1:7">
      <c r="A201" s="92">
        <v>2146903</v>
      </c>
      <c r="B201" s="93" t="s">
        <v>1678</v>
      </c>
      <c r="C201" s="126"/>
      <c r="D201" s="126"/>
      <c r="E201" s="102"/>
      <c r="F201" s="134"/>
      <c r="G201" s="134"/>
    </row>
    <row r="202" s="65" customFormat="1" ht="20" customHeight="1" spans="1:7">
      <c r="A202" s="92">
        <v>2146904</v>
      </c>
      <c r="B202" s="93" t="s">
        <v>1679</v>
      </c>
      <c r="C202" s="126"/>
      <c r="D202" s="126"/>
      <c r="E202" s="102"/>
      <c r="F202" s="134"/>
      <c r="G202" s="134"/>
    </row>
    <row r="203" s="65" customFormat="1" ht="20" customHeight="1" spans="1:7">
      <c r="A203" s="92">
        <v>2146906</v>
      </c>
      <c r="B203" s="93" t="s">
        <v>1680</v>
      </c>
      <c r="C203" s="126"/>
      <c r="D203" s="126"/>
      <c r="E203" s="102"/>
      <c r="F203" s="134"/>
      <c r="G203" s="134"/>
    </row>
    <row r="204" s="65" customFormat="1" ht="20" customHeight="1" spans="1:7">
      <c r="A204" s="92">
        <v>2146907</v>
      </c>
      <c r="B204" s="93" t="s">
        <v>1681</v>
      </c>
      <c r="C204" s="126"/>
      <c r="D204" s="126"/>
      <c r="E204" s="102"/>
      <c r="F204" s="134"/>
      <c r="G204" s="134"/>
    </row>
    <row r="205" s="65" customFormat="1" ht="20" customHeight="1" spans="1:7">
      <c r="A205" s="92">
        <v>2146908</v>
      </c>
      <c r="B205" s="93" t="s">
        <v>1682</v>
      </c>
      <c r="C205" s="126"/>
      <c r="D205" s="126"/>
      <c r="E205" s="102"/>
      <c r="F205" s="134"/>
      <c r="G205" s="134"/>
    </row>
    <row r="206" s="65" customFormat="1" ht="20" customHeight="1" spans="1:7">
      <c r="A206" s="92">
        <v>2146909</v>
      </c>
      <c r="B206" s="93" t="s">
        <v>1683</v>
      </c>
      <c r="C206" s="126"/>
      <c r="D206" s="126"/>
      <c r="E206" s="102"/>
      <c r="F206" s="134"/>
      <c r="G206" s="134"/>
    </row>
    <row r="207" s="65" customFormat="1" ht="20" customHeight="1" spans="1:7">
      <c r="A207" s="92">
        <v>2146999</v>
      </c>
      <c r="B207" s="93" t="s">
        <v>1684</v>
      </c>
      <c r="C207" s="126"/>
      <c r="D207" s="126"/>
      <c r="E207" s="102"/>
      <c r="F207" s="134"/>
      <c r="G207" s="134"/>
    </row>
    <row r="208" s="65" customFormat="1" ht="20" customHeight="1" spans="1:7">
      <c r="A208" s="92">
        <v>21470</v>
      </c>
      <c r="B208" s="108" t="s">
        <v>1685</v>
      </c>
      <c r="C208" s="126"/>
      <c r="D208" s="126"/>
      <c r="E208" s="102"/>
      <c r="F208" s="134"/>
      <c r="G208" s="134"/>
    </row>
    <row r="209" s="65" customFormat="1" ht="20" customHeight="1" spans="1:7">
      <c r="A209" s="92">
        <v>2147001</v>
      </c>
      <c r="B209" s="93" t="s">
        <v>1686</v>
      </c>
      <c r="C209" s="126"/>
      <c r="D209" s="126"/>
      <c r="E209" s="102"/>
      <c r="F209" s="134"/>
      <c r="G209" s="134"/>
    </row>
    <row r="210" s="65" customFormat="1" ht="20" customHeight="1" spans="1:7">
      <c r="A210" s="92">
        <v>2147099</v>
      </c>
      <c r="B210" s="93" t="s">
        <v>1687</v>
      </c>
      <c r="C210" s="126"/>
      <c r="D210" s="126"/>
      <c r="E210" s="102"/>
      <c r="F210" s="134"/>
      <c r="G210" s="134"/>
    </row>
    <row r="211" s="65" customFormat="1" ht="20" customHeight="1" spans="1:7">
      <c r="A211" s="92">
        <v>21471</v>
      </c>
      <c r="B211" s="108" t="s">
        <v>1688</v>
      </c>
      <c r="C211" s="126"/>
      <c r="D211" s="126"/>
      <c r="E211" s="102"/>
      <c r="F211" s="134"/>
      <c r="G211" s="134"/>
    </row>
    <row r="212" s="65" customFormat="1" ht="20" customHeight="1" spans="1:7">
      <c r="A212" s="92">
        <v>2147101</v>
      </c>
      <c r="B212" s="93" t="s">
        <v>1686</v>
      </c>
      <c r="C212" s="126"/>
      <c r="D212" s="126"/>
      <c r="E212" s="102"/>
      <c r="F212" s="134"/>
      <c r="G212" s="134"/>
    </row>
    <row r="213" s="65" customFormat="1" ht="20" customHeight="1" spans="1:7">
      <c r="A213" s="92">
        <v>2147199</v>
      </c>
      <c r="B213" s="93" t="s">
        <v>1689</v>
      </c>
      <c r="C213" s="126"/>
      <c r="D213" s="126"/>
      <c r="E213" s="102"/>
      <c r="F213" s="134"/>
      <c r="G213" s="134"/>
    </row>
    <row r="214" s="65" customFormat="1" ht="20" customHeight="1" spans="1:7">
      <c r="A214" s="92">
        <v>21472</v>
      </c>
      <c r="B214" s="108" t="s">
        <v>1690</v>
      </c>
      <c r="C214" s="126"/>
      <c r="D214" s="126"/>
      <c r="E214" s="102"/>
      <c r="F214" s="134"/>
      <c r="G214" s="134"/>
    </row>
    <row r="215" s="65" customFormat="1" ht="20" customHeight="1" spans="1:7">
      <c r="A215" s="92">
        <v>21498</v>
      </c>
      <c r="B215" s="108" t="s">
        <v>1515</v>
      </c>
      <c r="C215" s="126"/>
      <c r="D215" s="126"/>
      <c r="E215" s="102"/>
      <c r="F215" s="134"/>
      <c r="G215" s="134"/>
    </row>
    <row r="216" s="65" customFormat="1" ht="20" customHeight="1" spans="1:7">
      <c r="A216" s="92">
        <v>2149801</v>
      </c>
      <c r="B216" s="93" t="s">
        <v>1691</v>
      </c>
      <c r="C216" s="126"/>
      <c r="D216" s="126"/>
      <c r="E216" s="102"/>
      <c r="F216" s="134"/>
      <c r="G216" s="134"/>
    </row>
    <row r="217" s="65" customFormat="1" ht="20" customHeight="1" spans="1:7">
      <c r="A217" s="92">
        <v>2149802</v>
      </c>
      <c r="B217" s="93" t="s">
        <v>1692</v>
      </c>
      <c r="C217" s="126"/>
      <c r="D217" s="126"/>
      <c r="E217" s="102"/>
      <c r="F217" s="134"/>
      <c r="G217" s="134"/>
    </row>
    <row r="218" s="65" customFormat="1" ht="20" customHeight="1" spans="1:7">
      <c r="A218" s="92">
        <v>2149803</v>
      </c>
      <c r="B218" s="93" t="s">
        <v>1693</v>
      </c>
      <c r="C218" s="126"/>
      <c r="D218" s="126"/>
      <c r="E218" s="102"/>
      <c r="F218" s="134"/>
      <c r="G218" s="134"/>
    </row>
    <row r="219" s="65" customFormat="1" ht="20" customHeight="1" spans="1:7">
      <c r="A219" s="92">
        <v>2149804</v>
      </c>
      <c r="B219" s="93" t="s">
        <v>1694</v>
      </c>
      <c r="C219" s="126"/>
      <c r="D219" s="126"/>
      <c r="E219" s="102"/>
      <c r="F219" s="134"/>
      <c r="G219" s="134"/>
    </row>
    <row r="220" s="65" customFormat="1" ht="20" customHeight="1" spans="1:7">
      <c r="A220" s="92">
        <v>2149899</v>
      </c>
      <c r="B220" s="93" t="s">
        <v>1695</v>
      </c>
      <c r="C220" s="126"/>
      <c r="D220" s="126"/>
      <c r="E220" s="102"/>
      <c r="F220" s="134"/>
      <c r="G220" s="134"/>
    </row>
    <row r="221" s="65" customFormat="1" ht="20" customHeight="1" spans="1:7">
      <c r="A221" s="92">
        <v>215</v>
      </c>
      <c r="B221" s="108" t="s">
        <v>841</v>
      </c>
      <c r="C221" s="126"/>
      <c r="D221" s="125">
        <f>D222+D226</f>
        <v>2265</v>
      </c>
      <c r="E221" s="125">
        <f>E222+E226</f>
        <v>2233</v>
      </c>
      <c r="F221" s="133">
        <f>E221/D221</f>
        <v>0.985871964679912</v>
      </c>
      <c r="G221" s="134"/>
    </row>
    <row r="222" s="65" customFormat="1" ht="20" customHeight="1" spans="1:7">
      <c r="A222" s="92">
        <v>21562</v>
      </c>
      <c r="B222" s="108" t="s">
        <v>1696</v>
      </c>
      <c r="C222" s="126"/>
      <c r="D222" s="126"/>
      <c r="E222" s="102"/>
      <c r="F222" s="134"/>
      <c r="G222" s="134"/>
    </row>
    <row r="223" s="65" customFormat="1" ht="20" customHeight="1" spans="1:7">
      <c r="A223" s="92">
        <v>2156201</v>
      </c>
      <c r="B223" s="93" t="s">
        <v>1697</v>
      </c>
      <c r="C223" s="126"/>
      <c r="D223" s="126"/>
      <c r="E223" s="102"/>
      <c r="F223" s="134"/>
      <c r="G223" s="134"/>
    </row>
    <row r="224" s="65" customFormat="1" ht="20" customHeight="1" spans="1:7">
      <c r="A224" s="92">
        <v>2156202</v>
      </c>
      <c r="B224" s="93" t="s">
        <v>1698</v>
      </c>
      <c r="C224" s="126"/>
      <c r="D224" s="126"/>
      <c r="E224" s="102"/>
      <c r="F224" s="134"/>
      <c r="G224" s="134"/>
    </row>
    <row r="225" s="65" customFormat="1" ht="20" customHeight="1" spans="1:7">
      <c r="A225" s="92">
        <v>2156299</v>
      </c>
      <c r="B225" s="93" t="s">
        <v>1699</v>
      </c>
      <c r="C225" s="126"/>
      <c r="D225" s="126"/>
      <c r="E225" s="102"/>
      <c r="F225" s="134"/>
      <c r="G225" s="134"/>
    </row>
    <row r="226" s="65" customFormat="1" ht="20" customHeight="1" spans="1:7">
      <c r="A226" s="92">
        <v>21598</v>
      </c>
      <c r="B226" s="108" t="s">
        <v>1515</v>
      </c>
      <c r="C226" s="126"/>
      <c r="D226" s="125">
        <f>SUM(D227:D230)</f>
        <v>2265</v>
      </c>
      <c r="E226" s="125">
        <f>SUM(E227:E230)</f>
        <v>2233</v>
      </c>
      <c r="F226" s="133">
        <f>E226/D226</f>
        <v>0.985871964679912</v>
      </c>
      <c r="G226" s="134"/>
    </row>
    <row r="227" s="65" customFormat="1" ht="20" customHeight="1" spans="1:7">
      <c r="A227" s="92">
        <v>2159801</v>
      </c>
      <c r="B227" s="93" t="s">
        <v>1700</v>
      </c>
      <c r="C227" s="126"/>
      <c r="D227" s="126"/>
      <c r="E227" s="102"/>
      <c r="F227" s="134"/>
      <c r="G227" s="134"/>
    </row>
    <row r="228" s="65" customFormat="1" ht="20" customHeight="1" spans="1:7">
      <c r="A228" s="92">
        <v>2159802</v>
      </c>
      <c r="B228" s="93" t="s">
        <v>1701</v>
      </c>
      <c r="C228" s="126"/>
      <c r="D228" s="126">
        <v>2265</v>
      </c>
      <c r="E228" s="102">
        <v>2233</v>
      </c>
      <c r="F228" s="134">
        <f>E228/D228</f>
        <v>0.985871964679912</v>
      </c>
      <c r="G228" s="134"/>
    </row>
    <row r="229" s="65" customFormat="1" ht="20" customHeight="1" spans="1:7">
      <c r="A229" s="92">
        <v>2159803</v>
      </c>
      <c r="B229" s="93" t="s">
        <v>1702</v>
      </c>
      <c r="C229" s="126"/>
      <c r="D229" s="126"/>
      <c r="E229" s="102"/>
      <c r="F229" s="134"/>
      <c r="G229" s="134"/>
    </row>
    <row r="230" s="65" customFormat="1" ht="20" customHeight="1" spans="1:7">
      <c r="A230" s="92">
        <v>2159899</v>
      </c>
      <c r="B230" s="93" t="s">
        <v>1703</v>
      </c>
      <c r="C230" s="126"/>
      <c r="D230" s="126"/>
      <c r="E230" s="102"/>
      <c r="F230" s="134"/>
      <c r="G230" s="134"/>
    </row>
    <row r="231" s="65" customFormat="1" ht="20" customHeight="1" spans="1:7">
      <c r="A231" s="92">
        <v>217</v>
      </c>
      <c r="B231" s="108" t="s">
        <v>899</v>
      </c>
      <c r="C231" s="126"/>
      <c r="D231" s="126"/>
      <c r="E231" s="102"/>
      <c r="F231" s="134"/>
      <c r="G231" s="134"/>
    </row>
    <row r="232" s="65" customFormat="1" ht="20" customHeight="1" spans="1:7">
      <c r="A232" s="92">
        <v>21704</v>
      </c>
      <c r="B232" s="108" t="s">
        <v>919</v>
      </c>
      <c r="C232" s="126"/>
      <c r="D232" s="126"/>
      <c r="E232" s="102"/>
      <c r="F232" s="134"/>
      <c r="G232" s="134"/>
    </row>
    <row r="233" s="65" customFormat="1" ht="20" customHeight="1" spans="1:7">
      <c r="A233" s="92">
        <v>2170402</v>
      </c>
      <c r="B233" s="93" t="s">
        <v>1704</v>
      </c>
      <c r="C233" s="126"/>
      <c r="D233" s="126"/>
      <c r="E233" s="102"/>
      <c r="F233" s="134"/>
      <c r="G233" s="134"/>
    </row>
    <row r="234" s="65" customFormat="1" ht="20" customHeight="1" spans="1:7">
      <c r="A234" s="92">
        <v>2170403</v>
      </c>
      <c r="B234" s="93" t="s">
        <v>1705</v>
      </c>
      <c r="C234" s="126"/>
      <c r="D234" s="126"/>
      <c r="E234" s="102"/>
      <c r="F234" s="134"/>
      <c r="G234" s="134"/>
    </row>
    <row r="235" s="65" customFormat="1" ht="20" customHeight="1" spans="1:7">
      <c r="A235" s="92">
        <v>220</v>
      </c>
      <c r="B235" s="108" t="s">
        <v>934</v>
      </c>
      <c r="C235" s="126"/>
      <c r="D235" s="126"/>
      <c r="E235" s="102"/>
      <c r="F235" s="134"/>
      <c r="G235" s="134"/>
    </row>
    <row r="236" s="65" customFormat="1" ht="20" customHeight="1" spans="1:7">
      <c r="A236" s="92">
        <v>22006</v>
      </c>
      <c r="B236" s="108" t="s">
        <v>1706</v>
      </c>
      <c r="C236" s="126"/>
      <c r="D236" s="126"/>
      <c r="E236" s="102"/>
      <c r="F236" s="134"/>
      <c r="G236" s="134"/>
    </row>
    <row r="237" s="65" customFormat="1" ht="20" customHeight="1" spans="1:7">
      <c r="A237" s="92">
        <v>2200601</v>
      </c>
      <c r="B237" s="93" t="s">
        <v>1707</v>
      </c>
      <c r="C237" s="126"/>
      <c r="D237" s="126"/>
      <c r="E237" s="102"/>
      <c r="F237" s="134"/>
      <c r="G237" s="134"/>
    </row>
    <row r="238" s="65" customFormat="1" ht="20" customHeight="1" spans="1:7">
      <c r="A238" s="92">
        <v>2200602</v>
      </c>
      <c r="B238" s="93" t="s">
        <v>1708</v>
      </c>
      <c r="C238" s="126"/>
      <c r="D238" s="126"/>
      <c r="E238" s="102"/>
      <c r="F238" s="134"/>
      <c r="G238" s="134"/>
    </row>
    <row r="239" s="65" customFormat="1" ht="20" customHeight="1" spans="1:7">
      <c r="A239" s="92">
        <v>221</v>
      </c>
      <c r="B239" s="108" t="s">
        <v>972</v>
      </c>
      <c r="C239" s="126"/>
      <c r="D239" s="126"/>
      <c r="E239" s="102"/>
      <c r="F239" s="134"/>
      <c r="G239" s="134"/>
    </row>
    <row r="240" s="65" customFormat="1" ht="20" customHeight="1" spans="1:7">
      <c r="A240" s="92">
        <v>22198</v>
      </c>
      <c r="B240" s="108" t="s">
        <v>1515</v>
      </c>
      <c r="C240" s="126"/>
      <c r="D240" s="126"/>
      <c r="E240" s="102"/>
      <c r="F240" s="134"/>
      <c r="G240" s="134"/>
    </row>
    <row r="241" s="65" customFormat="1" ht="20" customHeight="1" spans="1:7">
      <c r="A241" s="92">
        <v>2219801</v>
      </c>
      <c r="B241" s="93" t="s">
        <v>983</v>
      </c>
      <c r="C241" s="126"/>
      <c r="D241" s="126"/>
      <c r="E241" s="102"/>
      <c r="F241" s="134"/>
      <c r="G241" s="134"/>
    </row>
    <row r="242" s="65" customFormat="1" ht="20" customHeight="1" spans="1:7">
      <c r="A242" s="92">
        <v>2219899</v>
      </c>
      <c r="B242" s="93" t="s">
        <v>1709</v>
      </c>
      <c r="C242" s="126"/>
      <c r="D242" s="126"/>
      <c r="E242" s="102"/>
      <c r="F242" s="134"/>
      <c r="G242" s="134"/>
    </row>
    <row r="243" s="65" customFormat="1" ht="20" customHeight="1" spans="1:7">
      <c r="A243" s="92">
        <v>222</v>
      </c>
      <c r="B243" s="108" t="s">
        <v>993</v>
      </c>
      <c r="C243" s="126"/>
      <c r="D243" s="126"/>
      <c r="E243" s="102"/>
      <c r="F243" s="134"/>
      <c r="G243" s="134"/>
    </row>
    <row r="244" s="65" customFormat="1" ht="20" customHeight="1" spans="1:7">
      <c r="A244" s="92">
        <v>22298</v>
      </c>
      <c r="B244" s="108" t="s">
        <v>1515</v>
      </c>
      <c r="C244" s="126"/>
      <c r="D244" s="126"/>
      <c r="E244" s="102"/>
      <c r="F244" s="134"/>
      <c r="G244" s="134"/>
    </row>
    <row r="245" s="65" customFormat="1" ht="20" customHeight="1" spans="1:7">
      <c r="A245" s="92">
        <v>2229801</v>
      </c>
      <c r="B245" s="93" t="s">
        <v>1004</v>
      </c>
      <c r="C245" s="126"/>
      <c r="D245" s="126"/>
      <c r="E245" s="102"/>
      <c r="F245" s="134"/>
      <c r="G245" s="134"/>
    </row>
    <row r="246" s="65" customFormat="1" ht="20" customHeight="1" spans="1:7">
      <c r="A246" s="92">
        <v>2229899</v>
      </c>
      <c r="B246" s="93" t="s">
        <v>1710</v>
      </c>
      <c r="C246" s="126"/>
      <c r="D246" s="126"/>
      <c r="E246" s="102"/>
      <c r="F246" s="134"/>
      <c r="G246" s="134"/>
    </row>
    <row r="247" s="65" customFormat="1" ht="20" customHeight="1" spans="1:7">
      <c r="A247" s="92">
        <v>224</v>
      </c>
      <c r="B247" s="108" t="s">
        <v>1034</v>
      </c>
      <c r="C247" s="126"/>
      <c r="D247" s="126"/>
      <c r="E247" s="102"/>
      <c r="F247" s="134"/>
      <c r="G247" s="134"/>
    </row>
    <row r="248" s="65" customFormat="1" ht="20" customHeight="1" spans="1:7">
      <c r="A248" s="92">
        <v>22498</v>
      </c>
      <c r="B248" s="108" t="s">
        <v>1711</v>
      </c>
      <c r="C248" s="126"/>
      <c r="D248" s="126"/>
      <c r="E248" s="102"/>
      <c r="F248" s="134"/>
      <c r="G248" s="134"/>
    </row>
    <row r="249" s="65" customFormat="1" ht="20" customHeight="1" spans="1:7">
      <c r="A249" s="92">
        <v>2249801</v>
      </c>
      <c r="B249" s="93" t="s">
        <v>1712</v>
      </c>
      <c r="C249" s="126"/>
      <c r="D249" s="126"/>
      <c r="E249" s="102"/>
      <c r="F249" s="134"/>
      <c r="G249" s="134"/>
    </row>
    <row r="250" s="65" customFormat="1" ht="20" customHeight="1" spans="1:7">
      <c r="A250" s="92">
        <v>2249802</v>
      </c>
      <c r="B250" s="93" t="s">
        <v>1713</v>
      </c>
      <c r="C250" s="126"/>
      <c r="D250" s="126"/>
      <c r="E250" s="102"/>
      <c r="F250" s="134"/>
      <c r="G250" s="134"/>
    </row>
    <row r="251" s="65" customFormat="1" ht="20" customHeight="1" spans="1:7">
      <c r="A251" s="92">
        <v>2249899</v>
      </c>
      <c r="B251" s="93" t="s">
        <v>1714</v>
      </c>
      <c r="C251" s="126"/>
      <c r="D251" s="126"/>
      <c r="E251" s="102"/>
      <c r="F251" s="134"/>
      <c r="G251" s="134"/>
    </row>
    <row r="252" s="65" customFormat="1" ht="20" customHeight="1" spans="1:7">
      <c r="A252" s="92">
        <v>229</v>
      </c>
      <c r="B252" s="108" t="s">
        <v>1150</v>
      </c>
      <c r="C252" s="125">
        <f>SUM(C253,C257,C266,C268,C270,C282)</f>
        <v>686</v>
      </c>
      <c r="D252" s="125">
        <f>SUM(D253,D257,D266,D268,D270,D282)</f>
        <v>2113</v>
      </c>
      <c r="E252" s="125">
        <f>SUM(E253,E257,E266,E268,E270,E282)</f>
        <v>757</v>
      </c>
      <c r="F252" s="133">
        <f>E252/D252</f>
        <v>0.358258400378609</v>
      </c>
      <c r="G252" s="134"/>
    </row>
    <row r="253" s="65" customFormat="1" ht="20" customHeight="1" spans="1:7">
      <c r="A253" s="92">
        <v>22904</v>
      </c>
      <c r="B253" s="108" t="s">
        <v>1715</v>
      </c>
      <c r="C253" s="126"/>
      <c r="D253" s="126"/>
      <c r="E253" s="102"/>
      <c r="F253" s="134"/>
      <c r="G253" s="134"/>
    </row>
    <row r="254" s="65" customFormat="1" ht="20" customHeight="1" spans="1:7">
      <c r="A254" s="92">
        <v>2290401</v>
      </c>
      <c r="B254" s="93" t="s">
        <v>1716</v>
      </c>
      <c r="C254" s="126"/>
      <c r="D254" s="126"/>
      <c r="E254" s="102"/>
      <c r="F254" s="134"/>
      <c r="G254" s="134"/>
    </row>
    <row r="255" s="65" customFormat="1" ht="20" customHeight="1" spans="1:7">
      <c r="A255" s="92">
        <v>2290402</v>
      </c>
      <c r="B255" s="93" t="s">
        <v>1717</v>
      </c>
      <c r="C255" s="126"/>
      <c r="D255" s="126"/>
      <c r="E255" s="102"/>
      <c r="F255" s="134"/>
      <c r="G255" s="134"/>
    </row>
    <row r="256" s="65" customFormat="1" ht="20" customHeight="1" spans="1:7">
      <c r="A256" s="92">
        <v>2290403</v>
      </c>
      <c r="B256" s="93" t="s">
        <v>1718</v>
      </c>
      <c r="C256" s="126"/>
      <c r="D256" s="126"/>
      <c r="E256" s="102"/>
      <c r="F256" s="134"/>
      <c r="G256" s="134"/>
    </row>
    <row r="257" s="65" customFormat="1" ht="20" customHeight="1" spans="1:7">
      <c r="A257" s="92">
        <v>22908</v>
      </c>
      <c r="B257" s="108" t="s">
        <v>1719</v>
      </c>
      <c r="C257" s="126"/>
      <c r="D257" s="126"/>
      <c r="E257" s="102"/>
      <c r="F257" s="134"/>
      <c r="G257" s="134"/>
    </row>
    <row r="258" s="65" customFormat="1" ht="20" customHeight="1" spans="1:7">
      <c r="A258" s="92">
        <v>2290802</v>
      </c>
      <c r="B258" s="93" t="s">
        <v>1720</v>
      </c>
      <c r="C258" s="126"/>
      <c r="D258" s="126"/>
      <c r="E258" s="102"/>
      <c r="F258" s="134"/>
      <c r="G258" s="134"/>
    </row>
    <row r="259" s="65" customFormat="1" ht="20" customHeight="1" spans="1:7">
      <c r="A259" s="92">
        <v>2290803</v>
      </c>
      <c r="B259" s="93" t="s">
        <v>1721</v>
      </c>
      <c r="C259" s="126"/>
      <c r="D259" s="126"/>
      <c r="E259" s="102"/>
      <c r="F259" s="134"/>
      <c r="G259" s="134"/>
    </row>
    <row r="260" s="65" customFormat="1" ht="20" customHeight="1" spans="1:7">
      <c r="A260" s="92">
        <v>2290804</v>
      </c>
      <c r="B260" s="93" t="s">
        <v>1722</v>
      </c>
      <c r="C260" s="126"/>
      <c r="D260" s="126"/>
      <c r="E260" s="102"/>
      <c r="F260" s="134"/>
      <c r="G260" s="134"/>
    </row>
    <row r="261" s="65" customFormat="1" ht="20" customHeight="1" spans="1:7">
      <c r="A261" s="92">
        <v>2290805</v>
      </c>
      <c r="B261" s="93" t="s">
        <v>1723</v>
      </c>
      <c r="C261" s="126"/>
      <c r="D261" s="126"/>
      <c r="E261" s="102"/>
      <c r="F261" s="134"/>
      <c r="G261" s="134"/>
    </row>
    <row r="262" s="65" customFormat="1" ht="20" customHeight="1" spans="1:7">
      <c r="A262" s="92">
        <v>2290806</v>
      </c>
      <c r="B262" s="93" t="s">
        <v>1724</v>
      </c>
      <c r="C262" s="126"/>
      <c r="D262" s="126"/>
      <c r="E262" s="102"/>
      <c r="F262" s="134"/>
      <c r="G262" s="134"/>
    </row>
    <row r="263" s="65" customFormat="1" ht="20" customHeight="1" spans="1:7">
      <c r="A263" s="92">
        <v>2290807</v>
      </c>
      <c r="B263" s="93" t="s">
        <v>1725</v>
      </c>
      <c r="C263" s="126"/>
      <c r="D263" s="126"/>
      <c r="E263" s="102"/>
      <c r="F263" s="134"/>
      <c r="G263" s="134"/>
    </row>
    <row r="264" s="65" customFormat="1" ht="20" customHeight="1" spans="1:7">
      <c r="A264" s="92">
        <v>2290808</v>
      </c>
      <c r="B264" s="93" t="s">
        <v>1726</v>
      </c>
      <c r="C264" s="126"/>
      <c r="D264" s="126"/>
      <c r="E264" s="102"/>
      <c r="F264" s="134"/>
      <c r="G264" s="134"/>
    </row>
    <row r="265" s="65" customFormat="1" ht="20" customHeight="1" spans="1:7">
      <c r="A265" s="92">
        <v>2290899</v>
      </c>
      <c r="B265" s="93" t="s">
        <v>1727</v>
      </c>
      <c r="C265" s="126"/>
      <c r="D265" s="126"/>
      <c r="E265" s="102"/>
      <c r="F265" s="134"/>
      <c r="G265" s="134"/>
    </row>
    <row r="266" s="65" customFormat="1" ht="20" customHeight="1" spans="1:7">
      <c r="A266" s="92">
        <v>22909</v>
      </c>
      <c r="B266" s="108" t="s">
        <v>1728</v>
      </c>
      <c r="C266" s="126"/>
      <c r="D266" s="126"/>
      <c r="E266" s="102"/>
      <c r="F266" s="134"/>
      <c r="G266" s="134"/>
    </row>
    <row r="267" s="65" customFormat="1" ht="20" customHeight="1" spans="1:7">
      <c r="A267" s="92">
        <v>2290901</v>
      </c>
      <c r="B267" s="93" t="s">
        <v>1729</v>
      </c>
      <c r="C267" s="126"/>
      <c r="D267" s="126"/>
      <c r="E267" s="102"/>
      <c r="F267" s="134"/>
      <c r="G267" s="134"/>
    </row>
    <row r="268" ht="20" customHeight="1" spans="1:7">
      <c r="A268" s="92">
        <v>22910</v>
      </c>
      <c r="B268" s="108" t="s">
        <v>1730</v>
      </c>
      <c r="C268" s="126"/>
      <c r="D268" s="126"/>
      <c r="E268" s="102"/>
      <c r="F268" s="134"/>
      <c r="G268" s="134"/>
    </row>
    <row r="269" ht="20" customHeight="1" spans="1:7">
      <c r="A269" s="92">
        <v>2291001</v>
      </c>
      <c r="B269" s="93" t="s">
        <v>1731</v>
      </c>
      <c r="C269" s="126"/>
      <c r="D269" s="126"/>
      <c r="E269" s="102"/>
      <c r="F269" s="134"/>
      <c r="G269" s="134"/>
    </row>
    <row r="270" ht="20" customHeight="1" spans="1:7">
      <c r="A270" s="92">
        <v>22960</v>
      </c>
      <c r="B270" s="108" t="s">
        <v>1732</v>
      </c>
      <c r="C270" s="127">
        <v>686</v>
      </c>
      <c r="D270" s="127">
        <v>2113</v>
      </c>
      <c r="E270" s="125">
        <f>SUM(E271:E281)</f>
        <v>757</v>
      </c>
      <c r="F270" s="133">
        <f>E270/D270</f>
        <v>0.358258400378609</v>
      </c>
      <c r="G270" s="133">
        <v>0.507032819825854</v>
      </c>
    </row>
    <row r="271" ht="20" customHeight="1" spans="1:7">
      <c r="A271" s="92">
        <v>2296001</v>
      </c>
      <c r="B271" s="93" t="s">
        <v>1733</v>
      </c>
      <c r="C271" s="126"/>
      <c r="D271" s="126"/>
      <c r="E271" s="102"/>
      <c r="F271" s="134"/>
      <c r="G271" s="134"/>
    </row>
    <row r="272" ht="20" customHeight="1" spans="1:7">
      <c r="A272" s="92">
        <v>2296002</v>
      </c>
      <c r="B272" s="93" t="s">
        <v>1734</v>
      </c>
      <c r="C272" s="126"/>
      <c r="D272" s="126"/>
      <c r="E272" s="102">
        <v>110</v>
      </c>
      <c r="F272" s="134"/>
      <c r="G272" s="134">
        <v>0.139064475347661</v>
      </c>
    </row>
    <row r="273" ht="20" customHeight="1" spans="1:7">
      <c r="A273" s="92">
        <v>2296003</v>
      </c>
      <c r="B273" s="93" t="s">
        <v>1735</v>
      </c>
      <c r="C273" s="126"/>
      <c r="D273" s="126"/>
      <c r="E273" s="102">
        <v>502</v>
      </c>
      <c r="F273" s="134"/>
      <c r="G273" s="134">
        <v>0.954372623574145</v>
      </c>
    </row>
    <row r="274" ht="20" customHeight="1" spans="1:7">
      <c r="A274" s="92">
        <v>2296004</v>
      </c>
      <c r="B274" s="93" t="s">
        <v>1736</v>
      </c>
      <c r="C274" s="126"/>
      <c r="D274" s="126"/>
      <c r="E274" s="102"/>
      <c r="F274" s="134"/>
      <c r="G274" s="134"/>
    </row>
    <row r="275" ht="20" customHeight="1" spans="1:7">
      <c r="A275" s="92">
        <v>2296005</v>
      </c>
      <c r="B275" s="93" t="s">
        <v>1737</v>
      </c>
      <c r="C275" s="126"/>
      <c r="D275" s="126"/>
      <c r="E275" s="102"/>
      <c r="F275" s="134"/>
      <c r="G275" s="134"/>
    </row>
    <row r="276" ht="20" customHeight="1" spans="1:7">
      <c r="A276" s="92">
        <v>2296006</v>
      </c>
      <c r="B276" s="93" t="s">
        <v>1738</v>
      </c>
      <c r="C276" s="126"/>
      <c r="D276" s="126"/>
      <c r="E276" s="102">
        <v>145</v>
      </c>
      <c r="F276" s="134"/>
      <c r="G276" s="134">
        <v>0.823863636363636</v>
      </c>
    </row>
    <row r="277" ht="20" customHeight="1" spans="1:7">
      <c r="A277" s="92">
        <v>2296010</v>
      </c>
      <c r="B277" s="93" t="s">
        <v>1739</v>
      </c>
      <c r="C277" s="126"/>
      <c r="D277" s="126"/>
      <c r="E277" s="102"/>
      <c r="F277" s="134"/>
      <c r="G277" s="134"/>
    </row>
    <row r="278" ht="20" customHeight="1" spans="1:7">
      <c r="A278" s="92">
        <v>2296011</v>
      </c>
      <c r="B278" s="93" t="s">
        <v>1740</v>
      </c>
      <c r="C278" s="126"/>
      <c r="D278" s="126"/>
      <c r="E278" s="102"/>
      <c r="F278" s="134"/>
      <c r="G278" s="134"/>
    </row>
    <row r="279" ht="20" customHeight="1" spans="1:7">
      <c r="A279" s="92">
        <v>2296012</v>
      </c>
      <c r="B279" s="93" t="s">
        <v>1741</v>
      </c>
      <c r="C279" s="126"/>
      <c r="D279" s="126"/>
      <c r="E279" s="102"/>
      <c r="F279" s="134"/>
      <c r="G279" s="134"/>
    </row>
    <row r="280" ht="20" customHeight="1" spans="1:7">
      <c r="A280" s="92">
        <v>2296013</v>
      </c>
      <c r="B280" s="93" t="s">
        <v>1742</v>
      </c>
      <c r="C280" s="126"/>
      <c r="D280" s="126"/>
      <c r="E280" s="102"/>
      <c r="F280" s="134"/>
      <c r="G280" s="134"/>
    </row>
    <row r="281" ht="20" customHeight="1" spans="1:7">
      <c r="A281" s="92">
        <v>2296099</v>
      </c>
      <c r="B281" s="93" t="s">
        <v>1743</v>
      </c>
      <c r="C281" s="126"/>
      <c r="D281" s="126"/>
      <c r="E281" s="102"/>
      <c r="F281" s="134"/>
      <c r="G281" s="134"/>
    </row>
    <row r="282" ht="20" customHeight="1" spans="1:7">
      <c r="A282" s="92">
        <v>22998</v>
      </c>
      <c r="B282" s="108" t="s">
        <v>1744</v>
      </c>
      <c r="C282" s="126"/>
      <c r="D282" s="126"/>
      <c r="E282" s="102"/>
      <c r="F282" s="134"/>
      <c r="G282" s="134"/>
    </row>
    <row r="283" ht="20" customHeight="1" spans="1:7">
      <c r="A283" s="92">
        <v>2299899</v>
      </c>
      <c r="B283" s="93" t="s">
        <v>236</v>
      </c>
      <c r="C283" s="126"/>
      <c r="D283" s="126"/>
      <c r="E283" s="102"/>
      <c r="F283" s="134"/>
      <c r="G283" s="134"/>
    </row>
    <row r="284" ht="20" customHeight="1" spans="1:7">
      <c r="A284" s="92">
        <v>232</v>
      </c>
      <c r="B284" s="108" t="s">
        <v>1073</v>
      </c>
      <c r="C284" s="126"/>
      <c r="D284" s="125">
        <f>D285</f>
        <v>454</v>
      </c>
      <c r="E284" s="125">
        <f>E285</f>
        <v>454</v>
      </c>
      <c r="F284" s="133">
        <f t="shared" ref="F284:F288" si="1">E284/D284</f>
        <v>1</v>
      </c>
      <c r="G284" s="133">
        <v>0.752902155887231</v>
      </c>
    </row>
    <row r="285" ht="20" customHeight="1" spans="1:7">
      <c r="A285" s="92">
        <v>23204</v>
      </c>
      <c r="B285" s="108" t="s">
        <v>1745</v>
      </c>
      <c r="C285" s="126"/>
      <c r="D285" s="125">
        <f>SUM(D286:D300)</f>
        <v>454</v>
      </c>
      <c r="E285" s="125">
        <f>SUM(E286:E300)</f>
        <v>454</v>
      </c>
      <c r="F285" s="133">
        <f t="shared" si="1"/>
        <v>1</v>
      </c>
      <c r="G285" s="133">
        <v>0.752902155887231</v>
      </c>
    </row>
    <row r="286" ht="20" customHeight="1" spans="1:7">
      <c r="A286" s="92">
        <v>2320401</v>
      </c>
      <c r="B286" s="93" t="s">
        <v>1746</v>
      </c>
      <c r="C286" s="126"/>
      <c r="D286" s="126"/>
      <c r="E286" s="102"/>
      <c r="F286" s="134"/>
      <c r="G286" s="134"/>
    </row>
    <row r="287" ht="20" customHeight="1" spans="1:7">
      <c r="A287" s="92">
        <v>2320405</v>
      </c>
      <c r="B287" s="93" t="s">
        <v>1747</v>
      </c>
      <c r="C287" s="126"/>
      <c r="D287" s="126"/>
      <c r="E287" s="102"/>
      <c r="F287" s="134"/>
      <c r="G287" s="134"/>
    </row>
    <row r="288" ht="20" customHeight="1" spans="1:7">
      <c r="A288" s="92">
        <v>2320411</v>
      </c>
      <c r="B288" s="93" t="s">
        <v>1748</v>
      </c>
      <c r="C288" s="126"/>
      <c r="D288" s="102">
        <v>256</v>
      </c>
      <c r="E288" s="102">
        <v>256</v>
      </c>
      <c r="F288" s="134">
        <f t="shared" si="1"/>
        <v>1</v>
      </c>
      <c r="G288" s="134">
        <v>0.632098765432099</v>
      </c>
    </row>
    <row r="289" ht="20" customHeight="1" spans="1:7">
      <c r="A289" s="92">
        <v>2320413</v>
      </c>
      <c r="B289" s="93" t="s">
        <v>1749</v>
      </c>
      <c r="C289" s="126"/>
      <c r="D289" s="126"/>
      <c r="E289" s="102"/>
      <c r="F289" s="134"/>
      <c r="G289" s="134"/>
    </row>
    <row r="290" ht="20" customHeight="1" spans="1:7">
      <c r="A290" s="92">
        <v>2320414</v>
      </c>
      <c r="B290" s="93" t="s">
        <v>1750</v>
      </c>
      <c r="C290" s="126"/>
      <c r="D290" s="126"/>
      <c r="E290" s="102"/>
      <c r="F290" s="134"/>
      <c r="G290" s="134"/>
    </row>
    <row r="291" ht="20" customHeight="1" spans="1:7">
      <c r="A291" s="92">
        <v>2320416</v>
      </c>
      <c r="B291" s="93" t="s">
        <v>1751</v>
      </c>
      <c r="C291" s="126"/>
      <c r="D291" s="126"/>
      <c r="E291" s="102"/>
      <c r="F291" s="134"/>
      <c r="G291" s="134"/>
    </row>
    <row r="292" ht="20" customHeight="1" spans="1:7">
      <c r="A292" s="92">
        <v>2320417</v>
      </c>
      <c r="B292" s="93" t="s">
        <v>1752</v>
      </c>
      <c r="C292" s="126"/>
      <c r="D292" s="126"/>
      <c r="E292" s="102"/>
      <c r="F292" s="134"/>
      <c r="G292" s="134"/>
    </row>
    <row r="293" ht="20" customHeight="1" spans="1:7">
      <c r="A293" s="92">
        <v>2320418</v>
      </c>
      <c r="B293" s="93" t="s">
        <v>1753</v>
      </c>
      <c r="C293" s="126"/>
      <c r="D293" s="126"/>
      <c r="E293" s="102"/>
      <c r="F293" s="134"/>
      <c r="G293" s="134"/>
    </row>
    <row r="294" ht="20" customHeight="1" spans="1:7">
      <c r="A294" s="92">
        <v>2320419</v>
      </c>
      <c r="B294" s="93" t="s">
        <v>1754</v>
      </c>
      <c r="C294" s="126"/>
      <c r="D294" s="126"/>
      <c r="E294" s="102"/>
      <c r="F294" s="134"/>
      <c r="G294" s="134"/>
    </row>
    <row r="295" ht="20" customHeight="1" spans="1:7">
      <c r="A295" s="92">
        <v>2320420</v>
      </c>
      <c r="B295" s="93" t="s">
        <v>1755</v>
      </c>
      <c r="C295" s="126"/>
      <c r="D295" s="126"/>
      <c r="E295" s="102"/>
      <c r="F295" s="134"/>
      <c r="G295" s="134"/>
    </row>
    <row r="296" ht="20" customHeight="1" spans="1:7">
      <c r="A296" s="92">
        <v>2320431</v>
      </c>
      <c r="B296" s="93" t="s">
        <v>1756</v>
      </c>
      <c r="C296" s="126"/>
      <c r="D296" s="126"/>
      <c r="E296" s="102"/>
      <c r="F296" s="134"/>
      <c r="G296" s="134"/>
    </row>
    <row r="297" ht="20" customHeight="1" spans="1:7">
      <c r="A297" s="92">
        <v>2320432</v>
      </c>
      <c r="B297" s="93" t="s">
        <v>1757</v>
      </c>
      <c r="C297" s="126"/>
      <c r="D297" s="126"/>
      <c r="E297" s="102"/>
      <c r="F297" s="134"/>
      <c r="G297" s="134"/>
    </row>
    <row r="298" ht="20" customHeight="1" spans="1:7">
      <c r="A298" s="92">
        <v>2320433</v>
      </c>
      <c r="B298" s="93" t="s">
        <v>1758</v>
      </c>
      <c r="C298" s="126"/>
      <c r="D298" s="126"/>
      <c r="E298" s="102"/>
      <c r="F298" s="134"/>
      <c r="G298" s="134"/>
    </row>
    <row r="299" ht="20" customHeight="1" spans="1:7">
      <c r="A299" s="92">
        <v>2320498</v>
      </c>
      <c r="B299" s="93" t="s">
        <v>1759</v>
      </c>
      <c r="C299" s="126"/>
      <c r="D299" s="102">
        <v>198</v>
      </c>
      <c r="E299" s="102">
        <v>198</v>
      </c>
      <c r="F299" s="134">
        <f>E299/D299</f>
        <v>1</v>
      </c>
      <c r="G299" s="134">
        <v>1</v>
      </c>
    </row>
    <row r="300" ht="20" customHeight="1" spans="1:7">
      <c r="A300" s="92">
        <v>2320499</v>
      </c>
      <c r="B300" s="93" t="s">
        <v>1760</v>
      </c>
      <c r="C300" s="126"/>
      <c r="D300" s="126"/>
      <c r="E300" s="102"/>
      <c r="F300" s="134"/>
      <c r="G300" s="134"/>
    </row>
    <row r="301" ht="20" customHeight="1" spans="1:7">
      <c r="A301" s="92">
        <v>233</v>
      </c>
      <c r="B301" s="108" t="s">
        <v>1086</v>
      </c>
      <c r="C301" s="126"/>
      <c r="D301" s="126"/>
      <c r="E301" s="102"/>
      <c r="F301" s="134"/>
      <c r="G301" s="134"/>
    </row>
    <row r="302" ht="20" customHeight="1" spans="1:7">
      <c r="A302" s="92">
        <v>23304</v>
      </c>
      <c r="B302" s="108" t="s">
        <v>1761</v>
      </c>
      <c r="C302" s="126"/>
      <c r="D302" s="126"/>
      <c r="E302" s="102"/>
      <c r="F302" s="134"/>
      <c r="G302" s="134"/>
    </row>
    <row r="303" ht="20" customHeight="1" spans="1:7">
      <c r="A303" s="92">
        <v>2330401</v>
      </c>
      <c r="B303" s="93" t="s">
        <v>1762</v>
      </c>
      <c r="C303" s="126"/>
      <c r="D303" s="126"/>
      <c r="E303" s="102"/>
      <c r="F303" s="134"/>
      <c r="G303" s="134"/>
    </row>
    <row r="304" ht="20" customHeight="1" spans="1:7">
      <c r="A304" s="92">
        <v>2330405</v>
      </c>
      <c r="B304" s="93" t="s">
        <v>1763</v>
      </c>
      <c r="C304" s="126"/>
      <c r="D304" s="126"/>
      <c r="E304" s="102"/>
      <c r="F304" s="134"/>
      <c r="G304" s="134"/>
    </row>
    <row r="305" ht="20" customHeight="1" spans="1:7">
      <c r="A305" s="92">
        <v>2330411</v>
      </c>
      <c r="B305" s="93" t="s">
        <v>1764</v>
      </c>
      <c r="C305" s="126"/>
      <c r="D305" s="126"/>
      <c r="E305" s="102"/>
      <c r="F305" s="134"/>
      <c r="G305" s="134"/>
    </row>
    <row r="306" ht="20" customHeight="1" spans="1:7">
      <c r="A306" s="92">
        <v>2330413</v>
      </c>
      <c r="B306" s="93" t="s">
        <v>1765</v>
      </c>
      <c r="C306" s="126"/>
      <c r="D306" s="126"/>
      <c r="E306" s="102"/>
      <c r="F306" s="134"/>
      <c r="G306" s="134"/>
    </row>
    <row r="307" ht="20" customHeight="1" spans="1:7">
      <c r="A307" s="92">
        <v>2330414</v>
      </c>
      <c r="B307" s="93" t="s">
        <v>1766</v>
      </c>
      <c r="C307" s="126"/>
      <c r="D307" s="126"/>
      <c r="E307" s="102"/>
      <c r="F307" s="134"/>
      <c r="G307" s="134"/>
    </row>
    <row r="308" ht="20" customHeight="1" spans="1:7">
      <c r="A308" s="92">
        <v>2330416</v>
      </c>
      <c r="B308" s="93" t="s">
        <v>1767</v>
      </c>
      <c r="C308" s="126"/>
      <c r="D308" s="126"/>
      <c r="E308" s="102"/>
      <c r="F308" s="134"/>
      <c r="G308" s="134"/>
    </row>
    <row r="309" ht="20" customHeight="1" spans="1:7">
      <c r="A309" s="92">
        <v>2330417</v>
      </c>
      <c r="B309" s="93" t="s">
        <v>1768</v>
      </c>
      <c r="C309" s="126"/>
      <c r="D309" s="126"/>
      <c r="E309" s="102"/>
      <c r="F309" s="134"/>
      <c r="G309" s="134"/>
    </row>
    <row r="310" ht="20" customHeight="1" spans="1:7">
      <c r="A310" s="92">
        <v>2330418</v>
      </c>
      <c r="B310" s="93" t="s">
        <v>1769</v>
      </c>
      <c r="C310" s="126"/>
      <c r="D310" s="126"/>
      <c r="E310" s="102"/>
      <c r="F310" s="134"/>
      <c r="G310" s="134"/>
    </row>
    <row r="311" ht="20" customHeight="1" spans="1:7">
      <c r="A311" s="92">
        <v>2330419</v>
      </c>
      <c r="B311" s="93" t="s">
        <v>1770</v>
      </c>
      <c r="C311" s="126"/>
      <c r="D311" s="126"/>
      <c r="E311" s="102"/>
      <c r="F311" s="134"/>
      <c r="G311" s="134"/>
    </row>
    <row r="312" ht="20" customHeight="1" spans="1:7">
      <c r="A312" s="92">
        <v>2330420</v>
      </c>
      <c r="B312" s="93" t="s">
        <v>1771</v>
      </c>
      <c r="C312" s="126"/>
      <c r="D312" s="126"/>
      <c r="E312" s="102"/>
      <c r="F312" s="134"/>
      <c r="G312" s="134"/>
    </row>
    <row r="313" ht="20" customHeight="1" spans="1:7">
      <c r="A313" s="92">
        <v>2330431</v>
      </c>
      <c r="B313" s="93" t="s">
        <v>1772</v>
      </c>
      <c r="C313" s="126"/>
      <c r="D313" s="126"/>
      <c r="E313" s="102"/>
      <c r="F313" s="134"/>
      <c r="G313" s="134"/>
    </row>
    <row r="314" ht="20" customHeight="1" spans="1:7">
      <c r="A314" s="92">
        <v>2330432</v>
      </c>
      <c r="B314" s="93" t="s">
        <v>1773</v>
      </c>
      <c r="C314" s="126"/>
      <c r="D314" s="126"/>
      <c r="E314" s="102"/>
      <c r="F314" s="134"/>
      <c r="G314" s="134"/>
    </row>
    <row r="315" ht="20" customHeight="1" spans="1:7">
      <c r="A315" s="92">
        <v>2330433</v>
      </c>
      <c r="B315" s="93" t="s">
        <v>1774</v>
      </c>
      <c r="C315" s="126"/>
      <c r="D315" s="126"/>
      <c r="E315" s="102"/>
      <c r="F315" s="134"/>
      <c r="G315" s="134"/>
    </row>
    <row r="316" ht="20" customHeight="1" spans="1:7">
      <c r="A316" s="92">
        <v>2330498</v>
      </c>
      <c r="B316" s="93" t="s">
        <v>1775</v>
      </c>
      <c r="C316" s="126"/>
      <c r="D316" s="126"/>
      <c r="E316" s="102"/>
      <c r="F316" s="134"/>
      <c r="G316" s="134"/>
    </row>
    <row r="317" ht="20" customHeight="1" spans="1:7">
      <c r="A317" s="92">
        <v>2330499</v>
      </c>
      <c r="B317" s="93" t="s">
        <v>1776</v>
      </c>
      <c r="C317" s="126"/>
      <c r="D317" s="126"/>
      <c r="E317" s="102"/>
      <c r="F317" s="134"/>
      <c r="G317" s="134"/>
    </row>
    <row r="318" ht="20" customHeight="1" spans="1:7">
      <c r="A318" s="92">
        <v>234</v>
      </c>
      <c r="B318" s="124" t="s">
        <v>1777</v>
      </c>
      <c r="C318" s="126"/>
      <c r="D318" s="126"/>
      <c r="E318" s="102"/>
      <c r="F318" s="134"/>
      <c r="G318" s="134"/>
    </row>
    <row r="319" ht="20" customHeight="1" spans="1:7">
      <c r="A319" s="92">
        <v>23401</v>
      </c>
      <c r="B319" s="124" t="s">
        <v>1113</v>
      </c>
      <c r="C319" s="126"/>
      <c r="D319" s="126"/>
      <c r="E319" s="102"/>
      <c r="F319" s="134"/>
      <c r="G319" s="134"/>
    </row>
    <row r="320" ht="20" customHeight="1" spans="1:7">
      <c r="A320" s="92">
        <v>2340101</v>
      </c>
      <c r="B320" s="92" t="s">
        <v>1778</v>
      </c>
      <c r="C320" s="126"/>
      <c r="D320" s="126"/>
      <c r="E320" s="102"/>
      <c r="F320" s="134"/>
      <c r="G320" s="134"/>
    </row>
    <row r="321" ht="20" customHeight="1" spans="1:7">
      <c r="A321" s="92">
        <v>2340102</v>
      </c>
      <c r="B321" s="92" t="s">
        <v>1779</v>
      </c>
      <c r="C321" s="126"/>
      <c r="D321" s="126"/>
      <c r="E321" s="102"/>
      <c r="F321" s="134"/>
      <c r="G321" s="134"/>
    </row>
    <row r="322" ht="20" customHeight="1" spans="1:7">
      <c r="A322" s="92">
        <v>2340103</v>
      </c>
      <c r="B322" s="92" t="s">
        <v>1780</v>
      </c>
      <c r="C322" s="126"/>
      <c r="D322" s="126"/>
      <c r="E322" s="102"/>
      <c r="F322" s="134"/>
      <c r="G322" s="134"/>
    </row>
    <row r="323" ht="20" customHeight="1" spans="1:7">
      <c r="A323" s="92">
        <v>2340104</v>
      </c>
      <c r="B323" s="92" t="s">
        <v>1781</v>
      </c>
      <c r="C323" s="126"/>
      <c r="D323" s="126"/>
      <c r="E323" s="102"/>
      <c r="F323" s="134"/>
      <c r="G323" s="134"/>
    </row>
    <row r="324" ht="20" customHeight="1" spans="1:7">
      <c r="A324" s="92">
        <v>2340105</v>
      </c>
      <c r="B324" s="92" t="s">
        <v>1782</v>
      </c>
      <c r="C324" s="126"/>
      <c r="D324" s="126"/>
      <c r="E324" s="102"/>
      <c r="F324" s="134"/>
      <c r="G324" s="134"/>
    </row>
    <row r="325" ht="20" customHeight="1" spans="1:7">
      <c r="A325" s="92">
        <v>2340106</v>
      </c>
      <c r="B325" s="92" t="s">
        <v>1783</v>
      </c>
      <c r="C325" s="126"/>
      <c r="D325" s="126"/>
      <c r="E325" s="102"/>
      <c r="F325" s="134"/>
      <c r="G325" s="134"/>
    </row>
    <row r="326" ht="20" customHeight="1" spans="1:7">
      <c r="A326" s="92">
        <v>2340107</v>
      </c>
      <c r="B326" s="92" t="s">
        <v>1784</v>
      </c>
      <c r="C326" s="126"/>
      <c r="D326" s="126"/>
      <c r="E326" s="102"/>
      <c r="F326" s="134"/>
      <c r="G326" s="134"/>
    </row>
    <row r="327" ht="20" customHeight="1" spans="1:7">
      <c r="A327" s="92">
        <v>2340108</v>
      </c>
      <c r="B327" s="92" t="s">
        <v>1785</v>
      </c>
      <c r="C327" s="126"/>
      <c r="D327" s="126"/>
      <c r="E327" s="102"/>
      <c r="F327" s="134"/>
      <c r="G327" s="134"/>
    </row>
    <row r="328" ht="20" customHeight="1" spans="1:7">
      <c r="A328" s="92">
        <v>2340109</v>
      </c>
      <c r="B328" s="92" t="s">
        <v>1786</v>
      </c>
      <c r="C328" s="126"/>
      <c r="D328" s="126"/>
      <c r="E328" s="102"/>
      <c r="F328" s="134"/>
      <c r="G328" s="134"/>
    </row>
    <row r="329" ht="20" customHeight="1" spans="1:7">
      <c r="A329" s="92">
        <v>2340110</v>
      </c>
      <c r="B329" s="92" t="s">
        <v>1787</v>
      </c>
      <c r="C329" s="126"/>
      <c r="D329" s="126"/>
      <c r="E329" s="102"/>
      <c r="F329" s="134"/>
      <c r="G329" s="134"/>
    </row>
    <row r="330" ht="20" customHeight="1" spans="1:7">
      <c r="A330" s="92">
        <v>2340111</v>
      </c>
      <c r="B330" s="92" t="s">
        <v>1788</v>
      </c>
      <c r="C330" s="126"/>
      <c r="D330" s="126"/>
      <c r="E330" s="102"/>
      <c r="F330" s="134"/>
      <c r="G330" s="134"/>
    </row>
    <row r="331" ht="20" customHeight="1" spans="1:7">
      <c r="A331" s="92">
        <v>2340199</v>
      </c>
      <c r="B331" s="92" t="s">
        <v>1789</v>
      </c>
      <c r="C331" s="126"/>
      <c r="D331" s="126"/>
      <c r="E331" s="102"/>
      <c r="F331" s="134"/>
      <c r="G331" s="134"/>
    </row>
    <row r="332" ht="20" customHeight="1" spans="1:7">
      <c r="A332" s="92">
        <v>23402</v>
      </c>
      <c r="B332" s="124" t="s">
        <v>1790</v>
      </c>
      <c r="C332" s="126"/>
      <c r="D332" s="126"/>
      <c r="E332" s="102"/>
      <c r="F332" s="134"/>
      <c r="G332" s="134"/>
    </row>
    <row r="333" ht="20" customHeight="1" spans="1:7">
      <c r="A333" s="92">
        <v>2340201</v>
      </c>
      <c r="B333" s="92" t="s">
        <v>878</v>
      </c>
      <c r="C333" s="126"/>
      <c r="D333" s="126"/>
      <c r="E333" s="102"/>
      <c r="F333" s="134"/>
      <c r="G333" s="134"/>
    </row>
    <row r="334" ht="20" customHeight="1" spans="1:7">
      <c r="A334" s="92">
        <v>2340202</v>
      </c>
      <c r="B334" s="92" t="s">
        <v>923</v>
      </c>
      <c r="C334" s="126"/>
      <c r="D334" s="126"/>
      <c r="E334" s="102"/>
      <c r="F334" s="134"/>
      <c r="G334" s="134"/>
    </row>
    <row r="335" ht="20" customHeight="1" spans="1:7">
      <c r="A335" s="92">
        <v>2340203</v>
      </c>
      <c r="B335" s="92" t="s">
        <v>1791</v>
      </c>
      <c r="C335" s="126"/>
      <c r="D335" s="126"/>
      <c r="E335" s="102"/>
      <c r="F335" s="134"/>
      <c r="G335" s="134"/>
    </row>
    <row r="336" ht="20" customHeight="1" spans="1:7">
      <c r="A336" s="92">
        <v>2340204</v>
      </c>
      <c r="B336" s="92" t="s">
        <v>1792</v>
      </c>
      <c r="C336" s="126"/>
      <c r="D336" s="126"/>
      <c r="E336" s="102"/>
      <c r="F336" s="134"/>
      <c r="G336" s="134"/>
    </row>
    <row r="337" ht="20" customHeight="1" spans="1:7">
      <c r="A337" s="92">
        <v>2340205</v>
      </c>
      <c r="B337" s="92" t="s">
        <v>1793</v>
      </c>
      <c r="C337" s="126"/>
      <c r="D337" s="126"/>
      <c r="E337" s="102"/>
      <c r="F337" s="134"/>
      <c r="G337" s="134"/>
    </row>
    <row r="338" ht="20" customHeight="1" spans="1:7">
      <c r="A338" s="92">
        <v>2340299</v>
      </c>
      <c r="B338" s="92" t="s">
        <v>1794</v>
      </c>
      <c r="C338" s="126"/>
      <c r="D338" s="126"/>
      <c r="E338" s="102"/>
      <c r="F338" s="134"/>
      <c r="G338" s="134"/>
    </row>
    <row r="339" ht="20" customHeight="1"/>
  </sheetData>
  <mergeCells count="1">
    <mergeCell ref="A1:G1"/>
  </mergeCells>
  <dataValidations count="1">
    <dataValidation type="decimal" operator="between" allowBlank="1" showInputMessage="1" showErrorMessage="1" sqref="C4:E4 C27:E27 D55:E55 D120:E120 D129:E129 D221:E221 D226:E226 C252:E252 D288 D299 E5:E26 E28:E54 E56:E70 E73:E119 E121:E128 E130:E220 E222:E225 E227:E251 E253:E283 E286:E338 D71:E72 D284:E285">
      <formula1>-99999999999999</formula1>
      <formula2>99999999999999</formula2>
    </dataValidation>
  </dataValidations>
  <pageMargins left="0.751388888888889" right="0.751388888888889" top="1" bottom="1" header="0.5" footer="0.5"/>
  <pageSetup paperSize="9" scale="68" fitToHeight="0"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6"/>
  <sheetViews>
    <sheetView topLeftCell="A25" workbookViewId="0">
      <selection activeCell="B26" sqref="B26"/>
    </sheetView>
  </sheetViews>
  <sheetFormatPr defaultColWidth="12.9416666666667" defaultRowHeight="15.55" customHeight="1" outlineLevelCol="3"/>
  <cols>
    <col min="1" max="1" width="52.5" style="65" customWidth="1"/>
    <col min="2" max="2" width="20.1166666666667" style="65" customWidth="1"/>
    <col min="3" max="3" width="37.1666666666667" style="65" customWidth="1"/>
    <col min="4" max="4" width="20.1166666666667" style="65" customWidth="1"/>
    <col min="5" max="256" width="12.9416666666667" style="65" customWidth="1"/>
    <col min="257" max="16384" width="12.9416666666667" style="65"/>
  </cols>
  <sheetData>
    <row r="1" s="65" customFormat="1" ht="40" customHeight="1" spans="1:4">
      <c r="A1" s="40" t="s">
        <v>1795</v>
      </c>
      <c r="B1" s="40"/>
      <c r="C1" s="40"/>
      <c r="D1" s="40"/>
    </row>
    <row r="2" s="65" customFormat="1" ht="23" customHeight="1" spans="1:4">
      <c r="A2" s="66" t="s">
        <v>23</v>
      </c>
      <c r="B2" s="66"/>
      <c r="C2" s="66"/>
      <c r="D2" s="76" t="s">
        <v>75</v>
      </c>
    </row>
    <row r="3" s="65" customFormat="1" ht="21" customHeight="1" spans="1:4">
      <c r="A3" s="105" t="s">
        <v>1155</v>
      </c>
      <c r="B3" s="105" t="s">
        <v>50</v>
      </c>
      <c r="C3" s="105" t="s">
        <v>1155</v>
      </c>
      <c r="D3" s="105" t="s">
        <v>50</v>
      </c>
    </row>
    <row r="4" s="65" customFormat="1" ht="25" customHeight="1" spans="1:4">
      <c r="A4" s="108" t="s">
        <v>1444</v>
      </c>
      <c r="B4" s="107"/>
      <c r="C4" s="108" t="s">
        <v>1514</v>
      </c>
      <c r="D4" s="107">
        <v>14849</v>
      </c>
    </row>
    <row r="5" s="65" customFormat="1" ht="25" customHeight="1" spans="1:4">
      <c r="A5" s="108" t="s">
        <v>1796</v>
      </c>
      <c r="B5" s="107">
        <f>B6</f>
        <v>22261</v>
      </c>
      <c r="C5" s="108" t="s">
        <v>1797</v>
      </c>
      <c r="D5" s="107"/>
    </row>
    <row r="6" s="65" customFormat="1" ht="25" customHeight="1" spans="1:4">
      <c r="A6" s="108" t="s">
        <v>1798</v>
      </c>
      <c r="B6" s="107">
        <f>SUM(B7:B17)</f>
        <v>22261</v>
      </c>
      <c r="C6" s="108" t="s">
        <v>1799</v>
      </c>
      <c r="D6" s="107"/>
    </row>
    <row r="7" s="65" customFormat="1" ht="25" customHeight="1" spans="1:4">
      <c r="A7" s="93" t="s">
        <v>1337</v>
      </c>
      <c r="B7" s="94"/>
      <c r="C7" s="93" t="s">
        <v>1337</v>
      </c>
      <c r="D7" s="94"/>
    </row>
    <row r="8" s="65" customFormat="1" ht="25" customHeight="1" spans="1:4">
      <c r="A8" s="93" t="s">
        <v>1338</v>
      </c>
      <c r="B8" s="94">
        <v>150</v>
      </c>
      <c r="C8" s="93" t="s">
        <v>1338</v>
      </c>
      <c r="D8" s="94"/>
    </row>
    <row r="9" s="65" customFormat="1" ht="25" customHeight="1" spans="1:4">
      <c r="A9" s="93" t="s">
        <v>1339</v>
      </c>
      <c r="B9" s="94"/>
      <c r="C9" s="93" t="s">
        <v>1339</v>
      </c>
      <c r="D9" s="94"/>
    </row>
    <row r="10" s="65" customFormat="1" ht="25" customHeight="1" spans="1:4">
      <c r="A10" s="93" t="s">
        <v>1341</v>
      </c>
      <c r="B10" s="94"/>
      <c r="C10" s="93" t="s">
        <v>1341</v>
      </c>
      <c r="D10" s="94"/>
    </row>
    <row r="11" s="65" customFormat="1" ht="25" customHeight="1" spans="1:4">
      <c r="A11" s="93" t="s">
        <v>1342</v>
      </c>
      <c r="B11" s="94">
        <v>1551</v>
      </c>
      <c r="C11" s="93" t="s">
        <v>1342</v>
      </c>
      <c r="D11" s="94"/>
    </row>
    <row r="12" s="65" customFormat="1" ht="25" customHeight="1" spans="1:4">
      <c r="A12" s="93" t="s">
        <v>1343</v>
      </c>
      <c r="B12" s="94"/>
      <c r="C12" s="93" t="s">
        <v>1343</v>
      </c>
      <c r="D12" s="94"/>
    </row>
    <row r="13" s="65" customFormat="1" ht="25" customHeight="1" spans="1:4">
      <c r="A13" s="93" t="s">
        <v>1344</v>
      </c>
      <c r="B13" s="94"/>
      <c r="C13" s="93" t="s">
        <v>1344</v>
      </c>
      <c r="D13" s="94"/>
    </row>
    <row r="14" s="65" customFormat="1" ht="25" customHeight="1" spans="1:4">
      <c r="A14" s="93" t="s">
        <v>1345</v>
      </c>
      <c r="B14" s="94"/>
      <c r="C14" s="93" t="s">
        <v>1345</v>
      </c>
      <c r="D14" s="94"/>
    </row>
    <row r="15" s="65" customFormat="1" ht="25" customHeight="1" spans="1:4">
      <c r="A15" s="93" t="s">
        <v>1348</v>
      </c>
      <c r="B15" s="94"/>
      <c r="C15" s="93" t="s">
        <v>1348</v>
      </c>
      <c r="D15" s="94"/>
    </row>
    <row r="16" s="65" customFormat="1" ht="25" customHeight="1" spans="1:4">
      <c r="A16" s="93" t="s">
        <v>1800</v>
      </c>
      <c r="B16" s="94">
        <v>19012</v>
      </c>
      <c r="C16" s="93" t="s">
        <v>1801</v>
      </c>
      <c r="D16" s="94"/>
    </row>
    <row r="17" s="65" customFormat="1" ht="25" customHeight="1" spans="1:4">
      <c r="A17" s="93" t="s">
        <v>74</v>
      </c>
      <c r="B17" s="94">
        <v>1548</v>
      </c>
      <c r="C17" s="93" t="s">
        <v>236</v>
      </c>
      <c r="D17" s="94"/>
    </row>
    <row r="18" s="65" customFormat="1" ht="25" customHeight="1" spans="1:4">
      <c r="A18" s="108" t="s">
        <v>1802</v>
      </c>
      <c r="B18" s="107"/>
      <c r="C18" s="108" t="s">
        <v>1803</v>
      </c>
      <c r="D18" s="107"/>
    </row>
    <row r="19" s="65" customFormat="1" ht="25" customHeight="1" spans="1:4">
      <c r="A19" s="93" t="s">
        <v>1804</v>
      </c>
      <c r="B19" s="94"/>
      <c r="C19" s="93" t="s">
        <v>1805</v>
      </c>
      <c r="D19" s="94"/>
    </row>
    <row r="20" s="65" customFormat="1" ht="25" customHeight="1" spans="1:4">
      <c r="A20" s="93" t="s">
        <v>1806</v>
      </c>
      <c r="B20" s="94"/>
      <c r="C20" s="93" t="s">
        <v>1807</v>
      </c>
      <c r="D20" s="94"/>
    </row>
    <row r="21" s="65" customFormat="1" ht="25" customHeight="1" spans="1:4">
      <c r="A21" s="93" t="s">
        <v>1808</v>
      </c>
      <c r="B21" s="94"/>
      <c r="C21" s="93" t="s">
        <v>1809</v>
      </c>
      <c r="D21" s="94"/>
    </row>
    <row r="22" s="65" customFormat="1" ht="25" customHeight="1" spans="1:4">
      <c r="A22" s="93" t="s">
        <v>1810</v>
      </c>
      <c r="B22" s="94"/>
      <c r="C22" s="93"/>
      <c r="D22" s="94"/>
    </row>
    <row r="23" s="65" customFormat="1" ht="25" customHeight="1" spans="1:4">
      <c r="A23" s="93" t="s">
        <v>1811</v>
      </c>
      <c r="B23" s="94">
        <v>565</v>
      </c>
      <c r="C23" s="93"/>
      <c r="D23" s="94"/>
    </row>
    <row r="24" s="65" customFormat="1" ht="25" customHeight="1" spans="1:4">
      <c r="A24" s="108" t="s">
        <v>1812</v>
      </c>
      <c r="B24" s="107">
        <f>B26</f>
        <v>643</v>
      </c>
      <c r="C24" s="93" t="s">
        <v>1813</v>
      </c>
      <c r="D24" s="94"/>
    </row>
    <row r="25" s="65" customFormat="1" ht="25" customHeight="1" spans="1:4">
      <c r="A25" s="93" t="s">
        <v>1814</v>
      </c>
      <c r="B25" s="114"/>
      <c r="C25" s="93"/>
      <c r="D25" s="94"/>
    </row>
    <row r="26" s="65" customFormat="1" ht="25" customHeight="1" spans="1:4">
      <c r="A26" s="108" t="s">
        <v>1815</v>
      </c>
      <c r="B26" s="107">
        <f>SUM(B27:B32)</f>
        <v>643</v>
      </c>
      <c r="C26" s="93"/>
      <c r="D26" s="94"/>
    </row>
    <row r="27" s="65" customFormat="1" ht="25" customHeight="1" spans="1:4">
      <c r="A27" s="93" t="s">
        <v>1816</v>
      </c>
      <c r="B27" s="94"/>
      <c r="C27" s="93"/>
      <c r="D27" s="94"/>
    </row>
    <row r="28" s="65" customFormat="1" ht="25" customHeight="1" spans="1:4">
      <c r="A28" s="93" t="s">
        <v>1817</v>
      </c>
      <c r="B28" s="94"/>
      <c r="C28" s="93"/>
      <c r="D28" s="94"/>
    </row>
    <row r="29" s="65" customFormat="1" ht="25" customHeight="1" spans="1:4">
      <c r="A29" s="93" t="s">
        <v>1818</v>
      </c>
      <c r="B29" s="94">
        <v>643</v>
      </c>
      <c r="C29" s="93"/>
      <c r="D29" s="94"/>
    </row>
    <row r="30" s="65" customFormat="1" ht="25" customHeight="1" spans="1:4">
      <c r="A30" s="93" t="s">
        <v>1819</v>
      </c>
      <c r="B30" s="94"/>
      <c r="C30" s="93"/>
      <c r="D30" s="94"/>
    </row>
    <row r="31" s="65" customFormat="1" ht="25" customHeight="1" spans="1:4">
      <c r="A31" s="93" t="s">
        <v>1820</v>
      </c>
      <c r="B31" s="94"/>
      <c r="C31" s="93"/>
      <c r="D31" s="94"/>
    </row>
    <row r="32" s="65" customFormat="1" ht="25" customHeight="1" spans="1:4">
      <c r="A32" s="93" t="s">
        <v>1821</v>
      </c>
      <c r="B32" s="94"/>
      <c r="C32" s="93"/>
      <c r="D32" s="114"/>
    </row>
    <row r="33" s="65" customFormat="1" ht="25" customHeight="1" spans="1:4">
      <c r="A33" s="108" t="s">
        <v>1368</v>
      </c>
      <c r="B33" s="115"/>
      <c r="C33" s="108" t="s">
        <v>1369</v>
      </c>
      <c r="D33" s="107">
        <f>D34</f>
        <v>2289</v>
      </c>
    </row>
    <row r="34" ht="25" customHeight="1" spans="1:4">
      <c r="A34" s="93" t="s">
        <v>1822</v>
      </c>
      <c r="B34" s="93"/>
      <c r="C34" s="93" t="s">
        <v>1823</v>
      </c>
      <c r="D34" s="94">
        <v>2289</v>
      </c>
    </row>
    <row r="35" ht="25" customHeight="1" spans="1:4">
      <c r="A35" s="93" t="s">
        <v>1824</v>
      </c>
      <c r="B35" s="93"/>
      <c r="C35" s="93" t="s">
        <v>1825</v>
      </c>
      <c r="D35" s="114"/>
    </row>
    <row r="36" ht="25" customHeight="1" spans="1:4">
      <c r="A36" s="93" t="s">
        <v>1370</v>
      </c>
      <c r="B36" s="109"/>
      <c r="C36" s="93" t="s">
        <v>1826</v>
      </c>
      <c r="D36" s="114"/>
    </row>
    <row r="37" ht="25" customHeight="1" spans="1:4">
      <c r="A37" s="116" t="s">
        <v>1827</v>
      </c>
      <c r="B37" s="94"/>
      <c r="C37" s="117" t="s">
        <v>1382</v>
      </c>
      <c r="D37" s="94"/>
    </row>
    <row r="38" ht="25" customHeight="1" spans="1:4">
      <c r="A38" s="108" t="s">
        <v>1381</v>
      </c>
      <c r="B38" s="91">
        <f>B39</f>
        <v>5200</v>
      </c>
      <c r="C38" s="93"/>
      <c r="D38" s="94"/>
    </row>
    <row r="39" ht="25" customHeight="1" spans="1:4">
      <c r="A39" s="93" t="s">
        <v>1828</v>
      </c>
      <c r="B39" s="94">
        <v>5200</v>
      </c>
      <c r="C39" s="93"/>
      <c r="D39" s="94"/>
    </row>
    <row r="40" ht="25" customHeight="1" spans="1:4">
      <c r="A40" s="93" t="s">
        <v>1829</v>
      </c>
      <c r="B40" s="94"/>
      <c r="C40" s="93" t="s">
        <v>1830</v>
      </c>
      <c r="D40" s="94"/>
    </row>
    <row r="41" ht="25" customHeight="1" spans="1:4">
      <c r="A41" s="93" t="s">
        <v>1831</v>
      </c>
      <c r="B41" s="94"/>
      <c r="C41" s="93" t="s">
        <v>1832</v>
      </c>
      <c r="D41" s="94"/>
    </row>
    <row r="42" ht="25" customHeight="1" spans="1:4">
      <c r="A42" s="108" t="s">
        <v>1833</v>
      </c>
      <c r="B42" s="107"/>
      <c r="C42" s="108" t="s">
        <v>1834</v>
      </c>
      <c r="D42" s="107"/>
    </row>
    <row r="43" ht="25" customHeight="1" spans="1:4">
      <c r="A43" s="93" t="s">
        <v>1835</v>
      </c>
      <c r="B43" s="94"/>
      <c r="C43" s="93" t="s">
        <v>1836</v>
      </c>
      <c r="D43" s="94"/>
    </row>
    <row r="44" ht="25" customHeight="1" spans="1:4">
      <c r="A44" s="93"/>
      <c r="B44" s="94"/>
      <c r="C44" s="108" t="s">
        <v>1837</v>
      </c>
      <c r="D44" s="107"/>
    </row>
    <row r="45" ht="25" customHeight="1" spans="1:4">
      <c r="A45" s="93"/>
      <c r="B45" s="94"/>
      <c r="C45" s="108" t="s">
        <v>1838</v>
      </c>
      <c r="D45" s="107">
        <f>B46-D4-D5-D18-D24-D33-D37-D40-D41-D42-D44</f>
        <v>11531</v>
      </c>
    </row>
    <row r="46" ht="25" customHeight="1" spans="1:4">
      <c r="A46" s="106" t="s">
        <v>1839</v>
      </c>
      <c r="B46" s="107">
        <f>SUM(B4,B5,B18,B22:B24,B33,B38,B40:B42)</f>
        <v>28669</v>
      </c>
      <c r="C46" s="106" t="s">
        <v>1840</v>
      </c>
      <c r="D46" s="107">
        <f>SUM(D4,D5,D18,D24,D33,D37,D40:D42,D44:D45)</f>
        <v>28669</v>
      </c>
    </row>
  </sheetData>
  <mergeCells count="1">
    <mergeCell ref="A1:D1"/>
  </mergeCells>
  <dataValidations count="1">
    <dataValidation type="decimal" operator="between" allowBlank="1" showInputMessage="1" showErrorMessage="1" sqref="D24 D37 B46 B4:B24 B26:B33 B36:B43 D4:D21 D33:D34 D40:D46">
      <formula1>-99999999999999</formula1>
      <formula2>99999999999999</formula2>
    </dataValidation>
  </dataValidations>
  <pageMargins left="0.751388888888889" right="0.751388888888889" top="1" bottom="1" header="0.5" footer="0.5"/>
  <pageSetup paperSize="9" scale="62" fitToHeight="0"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
  <sheetViews>
    <sheetView topLeftCell="C4" workbookViewId="0">
      <selection activeCell="F16" sqref="F16"/>
    </sheetView>
  </sheetViews>
  <sheetFormatPr defaultColWidth="9.55833333333333" defaultRowHeight="15" customHeight="1" outlineLevelCol="4"/>
  <cols>
    <col min="1" max="2" width="9.55833333333333" style="1" hidden="1" customWidth="1"/>
    <col min="3" max="3" width="19.2916666666667" style="1" customWidth="1"/>
    <col min="4" max="4" width="33.85" style="1" customWidth="1"/>
    <col min="5" max="5" width="32.5416666666667" style="1" customWidth="1"/>
    <col min="6" max="6" width="10.375" style="1" customWidth="1"/>
    <col min="7" max="16384" width="9.55833333333333" style="1"/>
  </cols>
  <sheetData>
    <row r="1" s="1" customFormat="1" ht="36" hidden="1" spans="1:3">
      <c r="A1" s="28"/>
      <c r="B1" s="28" t="s">
        <v>1224</v>
      </c>
      <c r="C1" s="28" t="s">
        <v>1225</v>
      </c>
    </row>
    <row r="2" s="1" customFormat="1" ht="24" hidden="1" spans="1:3">
      <c r="A2" s="28">
        <v>0</v>
      </c>
      <c r="B2" s="28" t="s">
        <v>1226</v>
      </c>
      <c r="C2" s="28" t="s">
        <v>1227</v>
      </c>
    </row>
    <row r="3" s="1" customFormat="1" ht="15.75" hidden="1" spans="1:5">
      <c r="A3" s="28">
        <v>0</v>
      </c>
      <c r="B3" s="28" t="s">
        <v>1228</v>
      </c>
      <c r="C3" s="28" t="s">
        <v>1229</v>
      </c>
      <c r="D3" s="28" t="s">
        <v>1841</v>
      </c>
      <c r="E3" s="28" t="s">
        <v>1842</v>
      </c>
    </row>
    <row r="4" s="1" customFormat="1" ht="35" customHeight="1" spans="1:5">
      <c r="A4" s="28">
        <v>0</v>
      </c>
      <c r="C4" s="29" t="s">
        <v>26</v>
      </c>
      <c r="D4" s="29"/>
      <c r="E4" s="29"/>
    </row>
    <row r="5" s="1" customFormat="1" ht="18" customHeight="1" spans="1:5">
      <c r="A5" s="28">
        <v>0</v>
      </c>
      <c r="C5" s="110" t="s">
        <v>25</v>
      </c>
      <c r="D5" s="30"/>
      <c r="E5" s="36" t="s">
        <v>1232</v>
      </c>
    </row>
    <row r="6" s="1" customFormat="1" ht="22" customHeight="1" spans="1:5">
      <c r="A6" s="28">
        <v>0</v>
      </c>
      <c r="C6" s="31" t="s">
        <v>1233</v>
      </c>
      <c r="D6" s="31" t="s">
        <v>1843</v>
      </c>
      <c r="E6" s="31" t="s">
        <v>1844</v>
      </c>
    </row>
    <row r="7" s="1" customFormat="1" ht="19.9" customHeight="1" spans="1:5">
      <c r="A7" s="28" t="s">
        <v>1236</v>
      </c>
      <c r="B7" s="111" t="s">
        <v>1237</v>
      </c>
      <c r="C7" s="112" t="s">
        <v>1238</v>
      </c>
      <c r="D7" s="113">
        <v>2.27</v>
      </c>
      <c r="E7" s="113">
        <v>1.55</v>
      </c>
    </row>
    <row r="8" s="1" customFormat="1" ht="14.3" customHeight="1" spans="1:5">
      <c r="A8" s="28">
        <v>0</v>
      </c>
      <c r="C8" s="28" t="s">
        <v>1239</v>
      </c>
      <c r="D8" s="28"/>
      <c r="E8" s="28"/>
    </row>
    <row r="9" s="1" customFormat="1" ht="14.3" customHeight="1" spans="1:5">
      <c r="A9" s="28">
        <v>0</v>
      </c>
      <c r="C9" s="28" t="s">
        <v>1240</v>
      </c>
      <c r="D9" s="28"/>
      <c r="E9" s="28"/>
    </row>
  </sheetData>
  <mergeCells count="3">
    <mergeCell ref="C4:E4"/>
    <mergeCell ref="C8:E8"/>
    <mergeCell ref="C9:E9"/>
  </mergeCells>
  <pageMargins left="0.75" right="0.75" top="1" bottom="1" header="0.5" footer="0.5"/>
  <pageSetup paperSize="9" scale="94"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54"/>
  <sheetViews>
    <sheetView topLeftCell="A39" workbookViewId="0">
      <selection activeCell="E4" sqref="E4"/>
    </sheetView>
  </sheetViews>
  <sheetFormatPr defaultColWidth="12.9416666666667" defaultRowHeight="17" customHeight="1"/>
  <cols>
    <col min="1" max="1" width="12.8916666666667" style="65" customWidth="1"/>
    <col min="2" max="2" width="42.2083333333333" style="65" customWidth="1"/>
    <col min="3" max="5" width="17.5083333333333" style="65" customWidth="1"/>
    <col min="6" max="249" width="12.9416666666667" style="65" customWidth="1"/>
    <col min="250" max="16377" width="12.9416666666667" style="65"/>
    <col min="16378" max="16384" width="12.9416666666667" style="104"/>
  </cols>
  <sheetData>
    <row r="1" s="65" customFormat="1" ht="34" customHeight="1" spans="1:5">
      <c r="A1" s="40" t="s">
        <v>28</v>
      </c>
      <c r="B1" s="40"/>
      <c r="C1" s="40"/>
      <c r="D1" s="40"/>
      <c r="E1" s="40"/>
    </row>
    <row r="2" s="65" customFormat="1" ht="16.95" customHeight="1" spans="1:16384">
      <c r="A2" s="66" t="s">
        <v>27</v>
      </c>
      <c r="B2" s="66"/>
      <c r="C2" s="66"/>
      <c r="D2" s="66"/>
      <c r="E2" s="76" t="s">
        <v>75</v>
      </c>
      <c r="XEX2" s="104"/>
      <c r="XEY2" s="104"/>
      <c r="XEZ2" s="104"/>
      <c r="XFA2" s="104"/>
      <c r="XFB2" s="104"/>
      <c r="XFC2" s="104"/>
      <c r="XFD2" s="104"/>
    </row>
    <row r="3" s="65" customFormat="1" ht="23.5" customHeight="1" spans="1:5">
      <c r="A3" s="105" t="s">
        <v>76</v>
      </c>
      <c r="B3" s="105" t="s">
        <v>1845</v>
      </c>
      <c r="C3" s="105" t="s">
        <v>1093</v>
      </c>
      <c r="D3" s="105" t="s">
        <v>49</v>
      </c>
      <c r="E3" s="105" t="s">
        <v>50</v>
      </c>
    </row>
    <row r="4" s="65" customFormat="1" ht="23.5" customHeight="1" spans="1:5">
      <c r="A4" s="106"/>
      <c r="B4" s="106" t="s">
        <v>1846</v>
      </c>
      <c r="C4" s="107">
        <f>C5</f>
        <v>10</v>
      </c>
      <c r="D4" s="107">
        <f>D5</f>
        <v>10</v>
      </c>
      <c r="E4" s="107">
        <f>E5</f>
        <v>10</v>
      </c>
    </row>
    <row r="5" s="65" customFormat="1" ht="23.5" customHeight="1" spans="1:5">
      <c r="A5" s="92">
        <v>103</v>
      </c>
      <c r="B5" s="108" t="s">
        <v>1847</v>
      </c>
      <c r="C5" s="107">
        <f>C6</f>
        <v>10</v>
      </c>
      <c r="D5" s="107">
        <f>D6</f>
        <v>10</v>
      </c>
      <c r="E5" s="107">
        <f>E6</f>
        <v>10</v>
      </c>
    </row>
    <row r="6" s="65" customFormat="1" ht="23.5" customHeight="1" spans="1:5">
      <c r="A6" s="92">
        <v>10306</v>
      </c>
      <c r="B6" s="108" t="s">
        <v>1848</v>
      </c>
      <c r="C6" s="107">
        <f>C7+C39+C44+C50+C54</f>
        <v>10</v>
      </c>
      <c r="D6" s="107">
        <f>D7+D39+D44+D50+D54</f>
        <v>10</v>
      </c>
      <c r="E6" s="107">
        <f>E7+E39+E44+E50+E54</f>
        <v>10</v>
      </c>
    </row>
    <row r="7" s="65" customFormat="1" ht="23.5" customHeight="1" spans="1:5">
      <c r="A7" s="92">
        <v>1030601</v>
      </c>
      <c r="B7" s="108" t="s">
        <v>1849</v>
      </c>
      <c r="C7" s="94"/>
      <c r="D7" s="94"/>
      <c r="E7" s="94"/>
    </row>
    <row r="8" s="65" customFormat="1" ht="23.5" customHeight="1" spans="1:5">
      <c r="A8" s="92">
        <v>103060103</v>
      </c>
      <c r="B8" s="93" t="s">
        <v>1850</v>
      </c>
      <c r="C8" s="94"/>
      <c r="D8" s="94"/>
      <c r="E8" s="109"/>
    </row>
    <row r="9" s="65" customFormat="1" ht="23.5" customHeight="1" spans="1:5">
      <c r="A9" s="92">
        <v>103060104</v>
      </c>
      <c r="B9" s="93" t="s">
        <v>1851</v>
      </c>
      <c r="C9" s="94"/>
      <c r="D9" s="94"/>
      <c r="E9" s="94"/>
    </row>
    <row r="10" s="65" customFormat="1" ht="23.5" customHeight="1" spans="1:5">
      <c r="A10" s="92">
        <v>103060105</v>
      </c>
      <c r="B10" s="93" t="s">
        <v>1852</v>
      </c>
      <c r="C10" s="94"/>
      <c r="D10" s="94"/>
      <c r="E10" s="90"/>
    </row>
    <row r="11" s="65" customFormat="1" ht="23.5" customHeight="1" spans="1:5">
      <c r="A11" s="92">
        <v>103060106</v>
      </c>
      <c r="B11" s="93" t="s">
        <v>1853</v>
      </c>
      <c r="C11" s="94"/>
      <c r="D11" s="94"/>
      <c r="E11" s="94"/>
    </row>
    <row r="12" s="65" customFormat="1" ht="23.5" customHeight="1" spans="1:5">
      <c r="A12" s="92">
        <v>103060107</v>
      </c>
      <c r="B12" s="93" t="s">
        <v>1854</v>
      </c>
      <c r="C12" s="94"/>
      <c r="D12" s="94"/>
      <c r="E12" s="94"/>
    </row>
    <row r="13" s="65" customFormat="1" ht="23.5" customHeight="1" spans="1:5">
      <c r="A13" s="92">
        <v>103060108</v>
      </c>
      <c r="B13" s="93" t="s">
        <v>1855</v>
      </c>
      <c r="C13" s="94"/>
      <c r="D13" s="94"/>
      <c r="E13" s="94"/>
    </row>
    <row r="14" s="65" customFormat="1" ht="23.5" customHeight="1" spans="1:5">
      <c r="A14" s="92">
        <v>103060109</v>
      </c>
      <c r="B14" s="93" t="s">
        <v>1856</v>
      </c>
      <c r="C14" s="94"/>
      <c r="D14" s="94"/>
      <c r="E14" s="94"/>
    </row>
    <row r="15" s="65" customFormat="1" ht="23.5" customHeight="1" spans="1:5">
      <c r="A15" s="92">
        <v>103060112</v>
      </c>
      <c r="B15" s="93" t="s">
        <v>1857</v>
      </c>
      <c r="C15" s="94"/>
      <c r="D15" s="94"/>
      <c r="E15" s="94"/>
    </row>
    <row r="16" s="65" customFormat="1" ht="23.5" customHeight="1" spans="1:5">
      <c r="A16" s="92">
        <v>103060113</v>
      </c>
      <c r="B16" s="93" t="s">
        <v>1858</v>
      </c>
      <c r="C16" s="94"/>
      <c r="D16" s="94"/>
      <c r="E16" s="94"/>
    </row>
    <row r="17" s="65" customFormat="1" ht="23.5" customHeight="1" spans="1:5">
      <c r="A17" s="92">
        <v>103060114</v>
      </c>
      <c r="B17" s="93" t="s">
        <v>1859</v>
      </c>
      <c r="C17" s="94"/>
      <c r="D17" s="94"/>
      <c r="E17" s="94"/>
    </row>
    <row r="18" s="65" customFormat="1" ht="23.5" customHeight="1" spans="1:5">
      <c r="A18" s="92">
        <v>103060115</v>
      </c>
      <c r="B18" s="93" t="s">
        <v>1860</v>
      </c>
      <c r="C18" s="94"/>
      <c r="D18" s="94"/>
      <c r="E18" s="94"/>
    </row>
    <row r="19" s="65" customFormat="1" ht="23.5" customHeight="1" spans="1:5">
      <c r="A19" s="92">
        <v>103060116</v>
      </c>
      <c r="B19" s="93" t="s">
        <v>1861</v>
      </c>
      <c r="C19" s="94"/>
      <c r="D19" s="94"/>
      <c r="E19" s="94"/>
    </row>
    <row r="20" s="65" customFormat="1" ht="23.5" customHeight="1" spans="1:5">
      <c r="A20" s="92">
        <v>103060117</v>
      </c>
      <c r="B20" s="93" t="s">
        <v>1862</v>
      </c>
      <c r="C20" s="94"/>
      <c r="D20" s="94"/>
      <c r="E20" s="94"/>
    </row>
    <row r="21" s="65" customFormat="1" ht="23.5" customHeight="1" spans="1:5">
      <c r="A21" s="92">
        <v>103060118</v>
      </c>
      <c r="B21" s="93" t="s">
        <v>1863</v>
      </c>
      <c r="C21" s="94"/>
      <c r="D21" s="94"/>
      <c r="E21" s="109"/>
    </row>
    <row r="22" s="65" customFormat="1" ht="23.5" customHeight="1" spans="1:5">
      <c r="A22" s="92">
        <v>103060119</v>
      </c>
      <c r="B22" s="93" t="s">
        <v>1864</v>
      </c>
      <c r="C22" s="94"/>
      <c r="D22" s="102"/>
      <c r="E22" s="86"/>
    </row>
    <row r="23" s="65" customFormat="1" ht="23.5" customHeight="1" spans="1:5">
      <c r="A23" s="92">
        <v>103060120</v>
      </c>
      <c r="B23" s="93" t="s">
        <v>1865</v>
      </c>
      <c r="C23" s="94"/>
      <c r="D23" s="102"/>
      <c r="E23" s="86"/>
    </row>
    <row r="24" s="65" customFormat="1" ht="23.5" customHeight="1" spans="1:5">
      <c r="A24" s="92">
        <v>103060121</v>
      </c>
      <c r="B24" s="93" t="s">
        <v>1866</v>
      </c>
      <c r="C24" s="94"/>
      <c r="D24" s="102"/>
      <c r="E24" s="86"/>
    </row>
    <row r="25" s="65" customFormat="1" ht="23.5" customHeight="1" spans="1:5">
      <c r="A25" s="92">
        <v>103060122</v>
      </c>
      <c r="B25" s="93" t="s">
        <v>1867</v>
      </c>
      <c r="C25" s="94"/>
      <c r="D25" s="102"/>
      <c r="E25" s="86"/>
    </row>
    <row r="26" s="65" customFormat="1" ht="23.5" customHeight="1" spans="1:5">
      <c r="A26" s="92">
        <v>103060123</v>
      </c>
      <c r="B26" s="93" t="s">
        <v>1868</v>
      </c>
      <c r="C26" s="94"/>
      <c r="D26" s="102"/>
      <c r="E26" s="86"/>
    </row>
    <row r="27" s="65" customFormat="1" ht="23.5" customHeight="1" spans="1:5">
      <c r="A27" s="92">
        <v>103060124</v>
      </c>
      <c r="B27" s="93" t="s">
        <v>1869</v>
      </c>
      <c r="C27" s="94"/>
      <c r="D27" s="102"/>
      <c r="E27" s="86"/>
    </row>
    <row r="28" s="65" customFormat="1" ht="23.5" customHeight="1" spans="1:5">
      <c r="A28" s="92">
        <v>103060125</v>
      </c>
      <c r="B28" s="93" t="s">
        <v>1870</v>
      </c>
      <c r="C28" s="94"/>
      <c r="D28" s="102"/>
      <c r="E28" s="86"/>
    </row>
    <row r="29" s="65" customFormat="1" ht="23.5" customHeight="1" spans="1:5">
      <c r="A29" s="92">
        <v>103060126</v>
      </c>
      <c r="B29" s="93" t="s">
        <v>1871</v>
      </c>
      <c r="C29" s="94"/>
      <c r="D29" s="102"/>
      <c r="E29" s="86"/>
    </row>
    <row r="30" s="65" customFormat="1" ht="23.5" customHeight="1" spans="1:5">
      <c r="A30" s="92">
        <v>103060127</v>
      </c>
      <c r="B30" s="93" t="s">
        <v>1872</v>
      </c>
      <c r="C30" s="94"/>
      <c r="D30" s="102"/>
      <c r="E30" s="86"/>
    </row>
    <row r="31" s="65" customFormat="1" ht="23.5" customHeight="1" spans="1:5">
      <c r="A31" s="92">
        <v>103060128</v>
      </c>
      <c r="B31" s="93" t="s">
        <v>1873</v>
      </c>
      <c r="C31" s="94"/>
      <c r="D31" s="102"/>
      <c r="E31" s="86"/>
    </row>
    <row r="32" s="65" customFormat="1" ht="23.5" customHeight="1" spans="1:5">
      <c r="A32" s="92">
        <v>103060129</v>
      </c>
      <c r="B32" s="93" t="s">
        <v>1874</v>
      </c>
      <c r="C32" s="94"/>
      <c r="D32" s="102"/>
      <c r="E32" s="86"/>
    </row>
    <row r="33" s="65" customFormat="1" ht="23.5" customHeight="1" spans="1:5">
      <c r="A33" s="92">
        <v>103060130</v>
      </c>
      <c r="B33" s="93" t="s">
        <v>1875</v>
      </c>
      <c r="C33" s="94"/>
      <c r="D33" s="102"/>
      <c r="E33" s="86"/>
    </row>
    <row r="34" s="65" customFormat="1" ht="23.5" customHeight="1" spans="1:5">
      <c r="A34" s="92">
        <v>103060131</v>
      </c>
      <c r="B34" s="93" t="s">
        <v>1876</v>
      </c>
      <c r="C34" s="94"/>
      <c r="D34" s="102"/>
      <c r="E34" s="86"/>
    </row>
    <row r="35" s="65" customFormat="1" ht="23.5" customHeight="1" spans="1:5">
      <c r="A35" s="92">
        <v>103060132</v>
      </c>
      <c r="B35" s="93" t="s">
        <v>1877</v>
      </c>
      <c r="C35" s="94"/>
      <c r="D35" s="102"/>
      <c r="E35" s="86"/>
    </row>
    <row r="36" s="65" customFormat="1" ht="23.5" customHeight="1" spans="1:5">
      <c r="A36" s="92">
        <v>103060133</v>
      </c>
      <c r="B36" s="93" t="s">
        <v>1878</v>
      </c>
      <c r="C36" s="94"/>
      <c r="D36" s="94"/>
      <c r="E36" s="90"/>
    </row>
    <row r="37" s="65" customFormat="1" ht="23.5" customHeight="1" spans="1:5">
      <c r="A37" s="92">
        <v>103060134</v>
      </c>
      <c r="B37" s="93" t="s">
        <v>1879</v>
      </c>
      <c r="C37" s="94"/>
      <c r="D37" s="94"/>
      <c r="E37" s="94"/>
    </row>
    <row r="38" s="65" customFormat="1" ht="23.5" customHeight="1" spans="1:5">
      <c r="A38" s="92">
        <v>103060198</v>
      </c>
      <c r="B38" s="93" t="s">
        <v>1880</v>
      </c>
      <c r="C38" s="94"/>
      <c r="D38" s="94"/>
      <c r="E38" s="94"/>
    </row>
    <row r="39" s="65" customFormat="1" ht="23.5" customHeight="1" spans="1:5">
      <c r="A39" s="92">
        <v>1030602</v>
      </c>
      <c r="B39" s="108" t="s">
        <v>1881</v>
      </c>
      <c r="C39" s="94"/>
      <c r="D39" s="94"/>
      <c r="E39" s="94"/>
    </row>
    <row r="40" s="65" customFormat="1" ht="23.5" customHeight="1" spans="1:5">
      <c r="A40" s="92">
        <v>103060202</v>
      </c>
      <c r="B40" s="93" t="s">
        <v>1882</v>
      </c>
      <c r="C40" s="94"/>
      <c r="D40" s="94"/>
      <c r="E40" s="94"/>
    </row>
    <row r="41" s="65" customFormat="1" ht="23.5" customHeight="1" spans="1:5">
      <c r="A41" s="92">
        <v>103060203</v>
      </c>
      <c r="B41" s="93" t="s">
        <v>1883</v>
      </c>
      <c r="C41" s="94"/>
      <c r="D41" s="94"/>
      <c r="E41" s="94"/>
    </row>
    <row r="42" s="65" customFormat="1" ht="23.5" customHeight="1" spans="1:5">
      <c r="A42" s="92">
        <v>103060204</v>
      </c>
      <c r="B42" s="93" t="s">
        <v>1884</v>
      </c>
      <c r="C42" s="94"/>
      <c r="D42" s="94"/>
      <c r="E42" s="94"/>
    </row>
    <row r="43" s="65" customFormat="1" ht="23.5" customHeight="1" spans="1:5">
      <c r="A43" s="92">
        <v>103060298</v>
      </c>
      <c r="B43" s="93" t="s">
        <v>1885</v>
      </c>
      <c r="C43" s="94"/>
      <c r="D43" s="94"/>
      <c r="E43" s="94"/>
    </row>
    <row r="44" s="65" customFormat="1" ht="23.5" customHeight="1" spans="1:5">
      <c r="A44" s="92">
        <v>1030603</v>
      </c>
      <c r="B44" s="108" t="s">
        <v>1886</v>
      </c>
      <c r="C44" s="94"/>
      <c r="D44" s="94"/>
      <c r="E44" s="94"/>
    </row>
    <row r="45" s="65" customFormat="1" ht="23.5" customHeight="1" spans="1:5">
      <c r="A45" s="92">
        <v>103060301</v>
      </c>
      <c r="B45" s="93" t="s">
        <v>1887</v>
      </c>
      <c r="C45" s="94"/>
      <c r="D45" s="94"/>
      <c r="E45" s="94"/>
    </row>
    <row r="46" s="65" customFormat="1" ht="23.5" customHeight="1" spans="1:5">
      <c r="A46" s="92">
        <v>103060304</v>
      </c>
      <c r="B46" s="93" t="s">
        <v>1888</v>
      </c>
      <c r="C46" s="94"/>
      <c r="D46" s="94"/>
      <c r="E46" s="94"/>
    </row>
    <row r="47" s="65" customFormat="1" ht="23.5" customHeight="1" spans="1:5">
      <c r="A47" s="92">
        <v>103060305</v>
      </c>
      <c r="B47" s="93" t="s">
        <v>1889</v>
      </c>
      <c r="C47" s="94"/>
      <c r="D47" s="94"/>
      <c r="E47" s="94"/>
    </row>
    <row r="48" s="65" customFormat="1" ht="23.5" customHeight="1" spans="1:5">
      <c r="A48" s="92">
        <v>103060307</v>
      </c>
      <c r="B48" s="93" t="s">
        <v>1890</v>
      </c>
      <c r="C48" s="94"/>
      <c r="D48" s="94"/>
      <c r="E48" s="94"/>
    </row>
    <row r="49" s="65" customFormat="1" ht="23.5" customHeight="1" spans="1:5">
      <c r="A49" s="92">
        <v>103060398</v>
      </c>
      <c r="B49" s="93" t="s">
        <v>1891</v>
      </c>
      <c r="C49" s="94"/>
      <c r="D49" s="94"/>
      <c r="E49" s="94"/>
    </row>
    <row r="50" s="65" customFormat="1" ht="23.5" customHeight="1" spans="1:5">
      <c r="A50" s="92">
        <v>1030604</v>
      </c>
      <c r="B50" s="108" t="s">
        <v>1892</v>
      </c>
      <c r="C50" s="94"/>
      <c r="D50" s="94"/>
      <c r="E50" s="94"/>
    </row>
    <row r="51" s="65" customFormat="1" ht="23.5" customHeight="1" spans="1:5">
      <c r="A51" s="92">
        <v>103060401</v>
      </c>
      <c r="B51" s="93" t="s">
        <v>1893</v>
      </c>
      <c r="C51" s="94"/>
      <c r="D51" s="94"/>
      <c r="E51" s="94"/>
    </row>
    <row r="52" s="65" customFormat="1" ht="23.5" customHeight="1" spans="1:5">
      <c r="A52" s="92">
        <v>103060402</v>
      </c>
      <c r="B52" s="93" t="s">
        <v>1894</v>
      </c>
      <c r="C52" s="94"/>
      <c r="D52" s="94"/>
      <c r="E52" s="94"/>
    </row>
    <row r="53" s="65" customFormat="1" ht="23.5" customHeight="1" spans="1:5">
      <c r="A53" s="92">
        <v>103060498</v>
      </c>
      <c r="B53" s="93" t="s">
        <v>1895</v>
      </c>
      <c r="C53" s="94"/>
      <c r="D53" s="94"/>
      <c r="E53" s="94"/>
    </row>
    <row r="54" s="65" customFormat="1" ht="23.5" customHeight="1" spans="1:5">
      <c r="A54" s="92">
        <v>1030698</v>
      </c>
      <c r="B54" s="108" t="s">
        <v>1896</v>
      </c>
      <c r="C54" s="107">
        <v>10</v>
      </c>
      <c r="D54" s="107">
        <v>10</v>
      </c>
      <c r="E54" s="107">
        <v>10</v>
      </c>
    </row>
  </sheetData>
  <mergeCells count="1">
    <mergeCell ref="A1:E1"/>
  </mergeCells>
  <dataValidations count="1">
    <dataValidation type="decimal" operator="between" allowBlank="1" showInputMessage="1" showErrorMessage="1" sqref="C4:E54">
      <formula1>-99999999999999</formula1>
      <formula2>99999999999999</formula2>
    </dataValidation>
  </dataValidations>
  <pageMargins left="0.751388888888889" right="0.751388888888889" top="1" bottom="1" header="0.5" footer="0.5"/>
  <pageSetup paperSize="9" scale="75" fitToHeight="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2"/>
  <sheetViews>
    <sheetView workbookViewId="0">
      <selection activeCell="D4" sqref="D4"/>
    </sheetView>
  </sheetViews>
  <sheetFormatPr defaultColWidth="12.9416666666667" defaultRowHeight="17" customHeight="1"/>
  <cols>
    <col min="1" max="1" width="12.8833333333333" style="65" customWidth="1"/>
    <col min="2" max="2" width="39.5333333333333" style="65" customWidth="1"/>
    <col min="3" max="3" width="10" style="65" customWidth="1"/>
    <col min="4" max="4" width="11.625" style="65" customWidth="1"/>
    <col min="5" max="5" width="9.75" style="65" customWidth="1"/>
    <col min="6" max="6" width="11.5" style="2" customWidth="1"/>
    <col min="7" max="7" width="10.875" style="2" customWidth="1"/>
    <col min="8" max="251" width="12.9416666666667" style="65" customWidth="1"/>
    <col min="252" max="16379" width="12.9416666666667" style="65"/>
  </cols>
  <sheetData>
    <row r="1" s="65" customFormat="1" ht="34" customHeight="1" spans="1:7">
      <c r="A1" s="80" t="s">
        <v>30</v>
      </c>
      <c r="B1" s="80"/>
      <c r="C1" s="80"/>
      <c r="D1" s="80"/>
      <c r="E1" s="80"/>
      <c r="F1" s="95"/>
      <c r="G1" s="95"/>
    </row>
    <row r="2" s="65" customFormat="1" ht="16.95" customHeight="1" spans="1:16384">
      <c r="A2" s="66" t="s">
        <v>29</v>
      </c>
      <c r="B2" s="66"/>
      <c r="C2" s="66"/>
      <c r="D2" s="66"/>
      <c r="E2" s="76"/>
      <c r="F2" s="96"/>
      <c r="G2" s="76" t="s">
        <v>75</v>
      </c>
      <c r="XEX2" s="103"/>
      <c r="XEY2" s="103"/>
      <c r="XEZ2" s="103"/>
      <c r="XFA2" s="103"/>
      <c r="XFB2" s="103"/>
      <c r="XFC2" s="103"/>
      <c r="XFD2" s="103"/>
    </row>
    <row r="3" s="65" customFormat="1" ht="29" customHeight="1" spans="1:7">
      <c r="A3" s="81" t="s">
        <v>76</v>
      </c>
      <c r="B3" s="81" t="s">
        <v>1845</v>
      </c>
      <c r="C3" s="81" t="s">
        <v>1093</v>
      </c>
      <c r="D3" s="81" t="s">
        <v>49</v>
      </c>
      <c r="E3" s="81" t="s">
        <v>50</v>
      </c>
      <c r="F3" s="97" t="s">
        <v>51</v>
      </c>
      <c r="G3" s="97" t="s">
        <v>52</v>
      </c>
    </row>
    <row r="4" s="65" customFormat="1" ht="28" customHeight="1" spans="1:7">
      <c r="A4" s="82"/>
      <c r="B4" s="83" t="s">
        <v>1897</v>
      </c>
      <c r="C4" s="84">
        <f>C5+C8</f>
        <v>512</v>
      </c>
      <c r="D4" s="84">
        <f>D5+D8</f>
        <v>1232</v>
      </c>
      <c r="E4" s="84">
        <f>E5+E8</f>
        <v>1147</v>
      </c>
      <c r="F4" s="98">
        <f t="shared" ref="F4:F9" si="0">E4/D4</f>
        <v>0.931006493506494</v>
      </c>
      <c r="G4" s="98">
        <v>1.38192771084337</v>
      </c>
    </row>
    <row r="5" s="65" customFormat="1" ht="28" customHeight="1" spans="1:7">
      <c r="A5" s="82">
        <v>208</v>
      </c>
      <c r="B5" s="85" t="s">
        <v>451</v>
      </c>
      <c r="C5" s="86"/>
      <c r="D5" s="86"/>
      <c r="E5" s="86"/>
      <c r="F5" s="99"/>
      <c r="G5" s="99"/>
    </row>
    <row r="6" s="65" customFormat="1" ht="28" customHeight="1" spans="1:7">
      <c r="A6" s="82">
        <v>20804</v>
      </c>
      <c r="B6" s="85" t="s">
        <v>471</v>
      </c>
      <c r="C6" s="86"/>
      <c r="D6" s="86"/>
      <c r="E6" s="86"/>
      <c r="F6" s="99"/>
      <c r="G6" s="99"/>
    </row>
    <row r="7" s="65" customFormat="1" ht="28" customHeight="1" spans="1:7">
      <c r="A7" s="82">
        <v>2080451</v>
      </c>
      <c r="B7" s="87" t="s">
        <v>1898</v>
      </c>
      <c r="C7" s="86"/>
      <c r="D7" s="86"/>
      <c r="E7" s="86"/>
      <c r="F7" s="99"/>
      <c r="G7" s="99"/>
    </row>
    <row r="8" s="65" customFormat="1" ht="28" customHeight="1" spans="1:7">
      <c r="A8" s="82">
        <v>223</v>
      </c>
      <c r="B8" s="85" t="s">
        <v>1897</v>
      </c>
      <c r="C8" s="84">
        <f>C9+C20+C29+C31</f>
        <v>512</v>
      </c>
      <c r="D8" s="84">
        <f>D9+D20+D29+D31</f>
        <v>1232</v>
      </c>
      <c r="E8" s="84">
        <f>E9+E20+E29+E31</f>
        <v>1147</v>
      </c>
      <c r="F8" s="98">
        <f t="shared" si="0"/>
        <v>0.931006493506494</v>
      </c>
      <c r="G8" s="98">
        <v>1.38192771084337</v>
      </c>
    </row>
    <row r="9" s="65" customFormat="1" ht="28" customHeight="1" spans="1:7">
      <c r="A9" s="82">
        <v>22301</v>
      </c>
      <c r="B9" s="85" t="s">
        <v>1899</v>
      </c>
      <c r="C9" s="84">
        <f>SUM(C10:C19)</f>
        <v>512</v>
      </c>
      <c r="D9" s="84">
        <f>SUM(D10:D19)</f>
        <v>1222</v>
      </c>
      <c r="E9" s="84">
        <f>SUM(E10:E19)</f>
        <v>1147</v>
      </c>
      <c r="F9" s="98">
        <f t="shared" si="0"/>
        <v>0.938625204582651</v>
      </c>
      <c r="G9" s="98">
        <v>3.98263888888889</v>
      </c>
    </row>
    <row r="10" s="65" customFormat="1" ht="28" customHeight="1" spans="1:7">
      <c r="A10" s="82">
        <v>2230101</v>
      </c>
      <c r="B10" s="87" t="s">
        <v>1900</v>
      </c>
      <c r="C10" s="86"/>
      <c r="D10" s="86"/>
      <c r="E10" s="86"/>
      <c r="F10" s="99"/>
      <c r="G10" s="99"/>
    </row>
    <row r="11" s="65" customFormat="1" ht="28" customHeight="1" spans="1:7">
      <c r="A11" s="82">
        <v>2230102</v>
      </c>
      <c r="B11" s="87" t="s">
        <v>1901</v>
      </c>
      <c r="C11" s="86"/>
      <c r="D11" s="86"/>
      <c r="E11" s="86"/>
      <c r="F11" s="99"/>
      <c r="G11" s="99"/>
    </row>
    <row r="12" s="65" customFormat="1" ht="28" customHeight="1" spans="1:7">
      <c r="A12" s="82">
        <v>2230103</v>
      </c>
      <c r="B12" s="87" t="s">
        <v>1902</v>
      </c>
      <c r="C12" s="86"/>
      <c r="D12" s="86"/>
      <c r="E12" s="86"/>
      <c r="F12" s="99"/>
      <c r="G12" s="99"/>
    </row>
    <row r="13" s="65" customFormat="1" ht="28" customHeight="1" spans="1:7">
      <c r="A13" s="82">
        <v>2230104</v>
      </c>
      <c r="B13" s="87" t="s">
        <v>1903</v>
      </c>
      <c r="C13" s="86"/>
      <c r="D13" s="86"/>
      <c r="E13" s="86"/>
      <c r="F13" s="99"/>
      <c r="G13" s="99"/>
    </row>
    <row r="14" s="65" customFormat="1" ht="28" customHeight="1" spans="1:7">
      <c r="A14" s="82">
        <v>2230105</v>
      </c>
      <c r="B14" s="87" t="s">
        <v>1904</v>
      </c>
      <c r="C14" s="86">
        <v>512</v>
      </c>
      <c r="D14" s="86">
        <v>1222</v>
      </c>
      <c r="E14" s="86">
        <v>1147</v>
      </c>
      <c r="F14" s="99">
        <f>E14/D14</f>
        <v>0.938625204582651</v>
      </c>
      <c r="G14" s="99">
        <v>3.98263888888889</v>
      </c>
    </row>
    <row r="15" s="65" customFormat="1" ht="28" customHeight="1" spans="1:7">
      <c r="A15" s="82">
        <v>2230106</v>
      </c>
      <c r="B15" s="87" t="s">
        <v>1905</v>
      </c>
      <c r="C15" s="86"/>
      <c r="D15" s="86"/>
      <c r="E15" s="86"/>
      <c r="F15" s="99"/>
      <c r="G15" s="99"/>
    </row>
    <row r="16" s="65" customFormat="1" ht="28" customHeight="1" spans="1:7">
      <c r="A16" s="82">
        <v>2230107</v>
      </c>
      <c r="B16" s="87" t="s">
        <v>1906</v>
      </c>
      <c r="C16" s="86"/>
      <c r="D16" s="86"/>
      <c r="E16" s="86"/>
      <c r="F16" s="99"/>
      <c r="G16" s="99"/>
    </row>
    <row r="17" s="65" customFormat="1" ht="28" customHeight="1" spans="1:7">
      <c r="A17" s="82">
        <v>2230108</v>
      </c>
      <c r="B17" s="87" t="s">
        <v>1907</v>
      </c>
      <c r="C17" s="86"/>
      <c r="D17" s="86"/>
      <c r="E17" s="86"/>
      <c r="F17" s="99"/>
      <c r="G17" s="99"/>
    </row>
    <row r="18" s="65" customFormat="1" ht="28" customHeight="1" spans="1:7">
      <c r="A18" s="82">
        <v>2230109</v>
      </c>
      <c r="B18" s="87" t="s">
        <v>1908</v>
      </c>
      <c r="C18" s="86"/>
      <c r="D18" s="86"/>
      <c r="E18" s="86"/>
      <c r="F18" s="99"/>
      <c r="G18" s="99"/>
    </row>
    <row r="19" s="65" customFormat="1" ht="28" customHeight="1" spans="1:7">
      <c r="A19" s="82">
        <v>2230199</v>
      </c>
      <c r="B19" s="87" t="s">
        <v>1909</v>
      </c>
      <c r="C19" s="86"/>
      <c r="D19" s="86"/>
      <c r="E19" s="86"/>
      <c r="F19" s="99"/>
      <c r="G19" s="99"/>
    </row>
    <row r="20" s="65" customFormat="1" ht="28" customHeight="1" spans="1:7">
      <c r="A20" s="82">
        <v>22302</v>
      </c>
      <c r="B20" s="85" t="s">
        <v>1910</v>
      </c>
      <c r="C20" s="86"/>
      <c r="D20" s="86"/>
      <c r="E20" s="86"/>
      <c r="F20" s="99"/>
      <c r="G20" s="99"/>
    </row>
    <row r="21" s="65" customFormat="1" ht="28" customHeight="1" spans="1:7">
      <c r="A21" s="82">
        <v>2230201</v>
      </c>
      <c r="B21" s="87" t="s">
        <v>1911</v>
      </c>
      <c r="C21" s="86"/>
      <c r="D21" s="86"/>
      <c r="E21" s="86"/>
      <c r="F21" s="99"/>
      <c r="G21" s="99"/>
    </row>
    <row r="22" s="65" customFormat="1" ht="28" customHeight="1" spans="1:7">
      <c r="A22" s="82">
        <v>2230202</v>
      </c>
      <c r="B22" s="87" t="s">
        <v>1912</v>
      </c>
      <c r="C22" s="86"/>
      <c r="D22" s="86"/>
      <c r="E22" s="86"/>
      <c r="F22" s="99"/>
      <c r="G22" s="99"/>
    </row>
    <row r="23" s="65" customFormat="1" ht="28" customHeight="1" spans="1:7">
      <c r="A23" s="82">
        <v>2230203</v>
      </c>
      <c r="B23" s="87" t="s">
        <v>1913</v>
      </c>
      <c r="C23" s="86"/>
      <c r="D23" s="86"/>
      <c r="E23" s="86"/>
      <c r="F23" s="99"/>
      <c r="G23" s="99"/>
    </row>
    <row r="24" s="65" customFormat="1" ht="28" customHeight="1" spans="1:7">
      <c r="A24" s="82">
        <v>2230204</v>
      </c>
      <c r="B24" s="87" t="s">
        <v>1914</v>
      </c>
      <c r="C24" s="86"/>
      <c r="D24" s="86"/>
      <c r="E24" s="86"/>
      <c r="F24" s="99"/>
      <c r="G24" s="99"/>
    </row>
    <row r="25" s="65" customFormat="1" ht="28" customHeight="1" spans="1:7">
      <c r="A25" s="82">
        <v>2230205</v>
      </c>
      <c r="B25" s="87" t="s">
        <v>1915</v>
      </c>
      <c r="C25" s="86"/>
      <c r="D25" s="86"/>
      <c r="E25" s="86"/>
      <c r="F25" s="99"/>
      <c r="G25" s="99"/>
    </row>
    <row r="26" s="65" customFormat="1" ht="28" customHeight="1" spans="1:7">
      <c r="A26" s="82">
        <v>2230206</v>
      </c>
      <c r="B26" s="87" t="s">
        <v>1916</v>
      </c>
      <c r="C26" s="86"/>
      <c r="D26" s="86"/>
      <c r="E26" s="86"/>
      <c r="F26" s="99"/>
      <c r="G26" s="99"/>
    </row>
    <row r="27" s="65" customFormat="1" ht="28" customHeight="1" spans="1:7">
      <c r="A27" s="82">
        <v>2230208</v>
      </c>
      <c r="B27" s="87" t="s">
        <v>1917</v>
      </c>
      <c r="C27" s="86"/>
      <c r="D27" s="86"/>
      <c r="E27" s="86"/>
      <c r="F27" s="99"/>
      <c r="G27" s="99"/>
    </row>
    <row r="28" s="65" customFormat="1" ht="28" customHeight="1" spans="1:7">
      <c r="A28" s="82">
        <v>2230299</v>
      </c>
      <c r="B28" s="87" t="s">
        <v>1918</v>
      </c>
      <c r="C28" s="86"/>
      <c r="D28" s="86"/>
      <c r="E28" s="86"/>
      <c r="F28" s="99"/>
      <c r="G28" s="99"/>
    </row>
    <row r="29" s="65" customFormat="1" ht="28" customHeight="1" spans="1:7">
      <c r="A29" s="82">
        <v>22303</v>
      </c>
      <c r="B29" s="85" t="s">
        <v>1919</v>
      </c>
      <c r="C29" s="86"/>
      <c r="D29" s="86"/>
      <c r="E29" s="86"/>
      <c r="F29" s="99"/>
      <c r="G29" s="99"/>
    </row>
    <row r="30" s="65" customFormat="1" ht="28" customHeight="1" spans="1:7">
      <c r="A30" s="82">
        <v>2230301</v>
      </c>
      <c r="B30" s="87" t="s">
        <v>1920</v>
      </c>
      <c r="C30" s="86"/>
      <c r="D30" s="86"/>
      <c r="E30" s="86"/>
      <c r="F30" s="99"/>
      <c r="G30" s="99"/>
    </row>
    <row r="31" s="65" customFormat="1" ht="28" customHeight="1" spans="1:7">
      <c r="A31" s="88">
        <v>22399</v>
      </c>
      <c r="B31" s="89" t="s">
        <v>1921</v>
      </c>
      <c r="C31" s="90"/>
      <c r="D31" s="91">
        <f>D32</f>
        <v>10</v>
      </c>
      <c r="E31" s="100"/>
      <c r="F31" s="101"/>
      <c r="G31" s="101">
        <v>0</v>
      </c>
    </row>
    <row r="32" s="65" customFormat="1" ht="28" customHeight="1" spans="1:7">
      <c r="A32" s="92">
        <v>2239999</v>
      </c>
      <c r="B32" s="93" t="s">
        <v>1922</v>
      </c>
      <c r="C32" s="94"/>
      <c r="D32" s="94">
        <v>10</v>
      </c>
      <c r="E32" s="102"/>
      <c r="F32" s="99"/>
      <c r="G32" s="99">
        <v>0</v>
      </c>
    </row>
  </sheetData>
  <mergeCells count="1">
    <mergeCell ref="A1:G1"/>
  </mergeCells>
  <dataValidations count="1">
    <dataValidation type="decimal" operator="between" allowBlank="1" showInputMessage="1" showErrorMessage="1" sqref="C4:E32">
      <formula1>-99999999999999</formula1>
      <formula2>99999999999999</formula2>
    </dataValidation>
  </dataValidations>
  <pageMargins left="0.751388888888889" right="0.751388888888889" top="1" bottom="1" header="0.5" footer="0.5"/>
  <pageSetup paperSize="9" scale="76" fitToHeight="0"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2"/>
  <sheetViews>
    <sheetView workbookViewId="0">
      <selection activeCell="C8" sqref="C8"/>
    </sheetView>
  </sheetViews>
  <sheetFormatPr defaultColWidth="12.9416666666667" defaultRowHeight="17" customHeight="1"/>
  <cols>
    <col min="1" max="1" width="12.8833333333333" style="65" customWidth="1"/>
    <col min="2" max="2" width="39.5333333333333" style="65" customWidth="1"/>
    <col min="3" max="3" width="10" style="65" customWidth="1"/>
    <col min="4" max="4" width="11.625" style="65" customWidth="1"/>
    <col min="5" max="5" width="9.75" style="65" customWidth="1"/>
    <col min="6" max="6" width="11.5" style="2" customWidth="1"/>
    <col min="7" max="7" width="10.875" style="2" customWidth="1"/>
    <col min="8" max="251" width="12.9416666666667" style="65" customWidth="1"/>
    <col min="252" max="16379" width="12.9416666666667" style="65"/>
  </cols>
  <sheetData>
    <row r="1" s="65" customFormat="1" ht="34" customHeight="1" spans="1:7">
      <c r="A1" s="80" t="s">
        <v>32</v>
      </c>
      <c r="B1" s="80"/>
      <c r="C1" s="80"/>
      <c r="D1" s="80"/>
      <c r="E1" s="80"/>
      <c r="F1" s="95"/>
      <c r="G1" s="95"/>
    </row>
    <row r="2" s="65" customFormat="1" ht="16.95" customHeight="1" spans="1:16384">
      <c r="A2" s="66" t="s">
        <v>31</v>
      </c>
      <c r="B2" s="66"/>
      <c r="C2" s="66"/>
      <c r="D2" s="66"/>
      <c r="E2" s="76"/>
      <c r="F2" s="96"/>
      <c r="G2" s="76" t="s">
        <v>75</v>
      </c>
      <c r="XEX2" s="103"/>
      <c r="XEY2" s="103"/>
      <c r="XEZ2" s="103"/>
      <c r="XFA2" s="103"/>
      <c r="XFB2" s="103"/>
      <c r="XFC2" s="103"/>
      <c r="XFD2" s="103"/>
    </row>
    <row r="3" s="65" customFormat="1" ht="29" customHeight="1" spans="1:7">
      <c r="A3" s="81" t="s">
        <v>76</v>
      </c>
      <c r="B3" s="81" t="s">
        <v>1845</v>
      </c>
      <c r="C3" s="81" t="s">
        <v>1093</v>
      </c>
      <c r="D3" s="81" t="s">
        <v>49</v>
      </c>
      <c r="E3" s="81" t="s">
        <v>50</v>
      </c>
      <c r="F3" s="97" t="s">
        <v>51</v>
      </c>
      <c r="G3" s="97" t="s">
        <v>52</v>
      </c>
    </row>
    <row r="4" s="65" customFormat="1" ht="28" customHeight="1" spans="1:7">
      <c r="A4" s="82"/>
      <c r="B4" s="83" t="s">
        <v>1897</v>
      </c>
      <c r="C4" s="84">
        <f>C5+C8</f>
        <v>512</v>
      </c>
      <c r="D4" s="84">
        <f>D5+D8</f>
        <v>1232</v>
      </c>
      <c r="E4" s="84">
        <f>E5+E8</f>
        <v>1147</v>
      </c>
      <c r="F4" s="98">
        <f>E4/D4</f>
        <v>0.931006493506494</v>
      </c>
      <c r="G4" s="98">
        <v>1.38192771084337</v>
      </c>
    </row>
    <row r="5" s="65" customFormat="1" ht="28" customHeight="1" spans="1:7">
      <c r="A5" s="82">
        <v>208</v>
      </c>
      <c r="B5" s="85" t="s">
        <v>451</v>
      </c>
      <c r="C5" s="86"/>
      <c r="D5" s="86"/>
      <c r="E5" s="86"/>
      <c r="F5" s="99"/>
      <c r="G5" s="99"/>
    </row>
    <row r="6" s="65" customFormat="1" ht="28" customHeight="1" spans="1:7">
      <c r="A6" s="82">
        <v>20804</v>
      </c>
      <c r="B6" s="85" t="s">
        <v>471</v>
      </c>
      <c r="C6" s="86"/>
      <c r="D6" s="86"/>
      <c r="E6" s="86"/>
      <c r="F6" s="99"/>
      <c r="G6" s="99"/>
    </row>
    <row r="7" s="65" customFormat="1" ht="28" customHeight="1" spans="1:7">
      <c r="A7" s="82">
        <v>2080451</v>
      </c>
      <c r="B7" s="87" t="s">
        <v>1898</v>
      </c>
      <c r="C7" s="86"/>
      <c r="D7" s="86"/>
      <c r="E7" s="86"/>
      <c r="F7" s="99"/>
      <c r="G7" s="99"/>
    </row>
    <row r="8" s="65" customFormat="1" ht="28" customHeight="1" spans="1:7">
      <c r="A8" s="82">
        <v>223</v>
      </c>
      <c r="B8" s="85" t="s">
        <v>1897</v>
      </c>
      <c r="C8" s="84">
        <f>C9+C20+C29+C31</f>
        <v>512</v>
      </c>
      <c r="D8" s="84">
        <f>D9+D20+D29+D31</f>
        <v>1232</v>
      </c>
      <c r="E8" s="84">
        <f>E9+E20+E29+E31</f>
        <v>1147</v>
      </c>
      <c r="F8" s="98">
        <f>E8/D8</f>
        <v>0.931006493506494</v>
      </c>
      <c r="G8" s="98">
        <v>1.38192771084337</v>
      </c>
    </row>
    <row r="9" s="65" customFormat="1" ht="28" customHeight="1" spans="1:7">
      <c r="A9" s="82">
        <v>22301</v>
      </c>
      <c r="B9" s="85" t="s">
        <v>1899</v>
      </c>
      <c r="C9" s="84">
        <f>SUM(C10:C19)</f>
        <v>512</v>
      </c>
      <c r="D9" s="84">
        <f>SUM(D10:D19)</f>
        <v>1222</v>
      </c>
      <c r="E9" s="84">
        <f>SUM(E10:E19)</f>
        <v>1147</v>
      </c>
      <c r="F9" s="98">
        <f>E9/D9</f>
        <v>0.938625204582651</v>
      </c>
      <c r="G9" s="98">
        <v>3.98263888888889</v>
      </c>
    </row>
    <row r="10" s="65" customFormat="1" ht="28" customHeight="1" spans="1:7">
      <c r="A10" s="82">
        <v>2230101</v>
      </c>
      <c r="B10" s="87" t="s">
        <v>1900</v>
      </c>
      <c r="C10" s="86"/>
      <c r="D10" s="86"/>
      <c r="E10" s="86"/>
      <c r="F10" s="99"/>
      <c r="G10" s="99"/>
    </row>
    <row r="11" s="65" customFormat="1" ht="28" customHeight="1" spans="1:7">
      <c r="A11" s="82">
        <v>2230102</v>
      </c>
      <c r="B11" s="87" t="s">
        <v>1901</v>
      </c>
      <c r="C11" s="86"/>
      <c r="D11" s="86"/>
      <c r="E11" s="86"/>
      <c r="F11" s="99"/>
      <c r="G11" s="99"/>
    </row>
    <row r="12" s="65" customFormat="1" ht="28" customHeight="1" spans="1:7">
      <c r="A12" s="82">
        <v>2230103</v>
      </c>
      <c r="B12" s="87" t="s">
        <v>1902</v>
      </c>
      <c r="C12" s="86"/>
      <c r="D12" s="86"/>
      <c r="E12" s="86"/>
      <c r="F12" s="99"/>
      <c r="G12" s="99"/>
    </row>
    <row r="13" s="65" customFormat="1" ht="28" customHeight="1" spans="1:7">
      <c r="A13" s="82">
        <v>2230104</v>
      </c>
      <c r="B13" s="87" t="s">
        <v>1903</v>
      </c>
      <c r="C13" s="86"/>
      <c r="D13" s="86"/>
      <c r="E13" s="86"/>
      <c r="F13" s="99"/>
      <c r="G13" s="99"/>
    </row>
    <row r="14" s="65" customFormat="1" ht="28" customHeight="1" spans="1:7">
      <c r="A14" s="82">
        <v>2230105</v>
      </c>
      <c r="B14" s="87" t="s">
        <v>1904</v>
      </c>
      <c r="C14" s="86">
        <v>512</v>
      </c>
      <c r="D14" s="86">
        <v>1222</v>
      </c>
      <c r="E14" s="86">
        <v>1147</v>
      </c>
      <c r="F14" s="99">
        <f>E14/D14</f>
        <v>0.938625204582651</v>
      </c>
      <c r="G14" s="99">
        <v>3.98263888888889</v>
      </c>
    </row>
    <row r="15" s="65" customFormat="1" ht="28" customHeight="1" spans="1:7">
      <c r="A15" s="82">
        <v>2230106</v>
      </c>
      <c r="B15" s="87" t="s">
        <v>1905</v>
      </c>
      <c r="C15" s="86"/>
      <c r="D15" s="86"/>
      <c r="E15" s="86"/>
      <c r="F15" s="99"/>
      <c r="G15" s="99"/>
    </row>
    <row r="16" s="65" customFormat="1" ht="28" customHeight="1" spans="1:7">
      <c r="A16" s="82">
        <v>2230107</v>
      </c>
      <c r="B16" s="87" t="s">
        <v>1906</v>
      </c>
      <c r="C16" s="86"/>
      <c r="D16" s="86"/>
      <c r="E16" s="86"/>
      <c r="F16" s="99"/>
      <c r="G16" s="99"/>
    </row>
    <row r="17" s="65" customFormat="1" ht="28" customHeight="1" spans="1:7">
      <c r="A17" s="82">
        <v>2230108</v>
      </c>
      <c r="B17" s="87" t="s">
        <v>1907</v>
      </c>
      <c r="C17" s="86"/>
      <c r="D17" s="86"/>
      <c r="E17" s="86"/>
      <c r="F17" s="99"/>
      <c r="G17" s="99"/>
    </row>
    <row r="18" s="65" customFormat="1" ht="28" customHeight="1" spans="1:7">
      <c r="A18" s="82">
        <v>2230109</v>
      </c>
      <c r="B18" s="87" t="s">
        <v>1908</v>
      </c>
      <c r="C18" s="86"/>
      <c r="D18" s="86"/>
      <c r="E18" s="86"/>
      <c r="F18" s="99"/>
      <c r="G18" s="99"/>
    </row>
    <row r="19" s="65" customFormat="1" ht="28" customHeight="1" spans="1:7">
      <c r="A19" s="82">
        <v>2230199</v>
      </c>
      <c r="B19" s="87" t="s">
        <v>1909</v>
      </c>
      <c r="C19" s="86"/>
      <c r="D19" s="86"/>
      <c r="E19" s="86"/>
      <c r="F19" s="99"/>
      <c r="G19" s="99"/>
    </row>
    <row r="20" s="65" customFormat="1" ht="28" customHeight="1" spans="1:7">
      <c r="A20" s="82">
        <v>22302</v>
      </c>
      <c r="B20" s="85" t="s">
        <v>1910</v>
      </c>
      <c r="C20" s="86"/>
      <c r="D20" s="86"/>
      <c r="E20" s="86"/>
      <c r="F20" s="99"/>
      <c r="G20" s="99"/>
    </row>
    <row r="21" s="65" customFormat="1" ht="28" customHeight="1" spans="1:7">
      <c r="A21" s="82">
        <v>2230201</v>
      </c>
      <c r="B21" s="87" t="s">
        <v>1911</v>
      </c>
      <c r="C21" s="86"/>
      <c r="D21" s="86"/>
      <c r="E21" s="86"/>
      <c r="F21" s="99"/>
      <c r="G21" s="99"/>
    </row>
    <row r="22" s="65" customFormat="1" ht="28" customHeight="1" spans="1:7">
      <c r="A22" s="82">
        <v>2230202</v>
      </c>
      <c r="B22" s="87" t="s">
        <v>1912</v>
      </c>
      <c r="C22" s="86"/>
      <c r="D22" s="86"/>
      <c r="E22" s="86"/>
      <c r="F22" s="99"/>
      <c r="G22" s="99"/>
    </row>
    <row r="23" s="65" customFormat="1" ht="28" customHeight="1" spans="1:7">
      <c r="A23" s="82">
        <v>2230203</v>
      </c>
      <c r="B23" s="87" t="s">
        <v>1913</v>
      </c>
      <c r="C23" s="86"/>
      <c r="D23" s="86"/>
      <c r="E23" s="86"/>
      <c r="F23" s="99"/>
      <c r="G23" s="99"/>
    </row>
    <row r="24" s="65" customFormat="1" ht="28" customHeight="1" spans="1:7">
      <c r="A24" s="82">
        <v>2230204</v>
      </c>
      <c r="B24" s="87" t="s">
        <v>1914</v>
      </c>
      <c r="C24" s="86"/>
      <c r="D24" s="86"/>
      <c r="E24" s="86"/>
      <c r="F24" s="99"/>
      <c r="G24" s="99"/>
    </row>
    <row r="25" s="65" customFormat="1" ht="28" customHeight="1" spans="1:7">
      <c r="A25" s="82">
        <v>2230205</v>
      </c>
      <c r="B25" s="87" t="s">
        <v>1915</v>
      </c>
      <c r="C25" s="86"/>
      <c r="D25" s="86"/>
      <c r="E25" s="86"/>
      <c r="F25" s="99"/>
      <c r="G25" s="99"/>
    </row>
    <row r="26" s="65" customFormat="1" ht="28" customHeight="1" spans="1:7">
      <c r="A26" s="82">
        <v>2230206</v>
      </c>
      <c r="B26" s="87" t="s">
        <v>1916</v>
      </c>
      <c r="C26" s="86"/>
      <c r="D26" s="86"/>
      <c r="E26" s="86"/>
      <c r="F26" s="99"/>
      <c r="G26" s="99"/>
    </row>
    <row r="27" s="65" customFormat="1" ht="28" customHeight="1" spans="1:7">
      <c r="A27" s="82">
        <v>2230208</v>
      </c>
      <c r="B27" s="87" t="s">
        <v>1917</v>
      </c>
      <c r="C27" s="86"/>
      <c r="D27" s="86"/>
      <c r="E27" s="86"/>
      <c r="F27" s="99"/>
      <c r="G27" s="99"/>
    </row>
    <row r="28" s="65" customFormat="1" ht="28" customHeight="1" spans="1:7">
      <c r="A28" s="82">
        <v>2230299</v>
      </c>
      <c r="B28" s="87" t="s">
        <v>1918</v>
      </c>
      <c r="C28" s="86"/>
      <c r="D28" s="86"/>
      <c r="E28" s="86"/>
      <c r="F28" s="99"/>
      <c r="G28" s="99"/>
    </row>
    <row r="29" s="65" customFormat="1" ht="28" customHeight="1" spans="1:7">
      <c r="A29" s="82">
        <v>22303</v>
      </c>
      <c r="B29" s="85" t="s">
        <v>1919</v>
      </c>
      <c r="C29" s="86"/>
      <c r="D29" s="86"/>
      <c r="E29" s="86"/>
      <c r="F29" s="99"/>
      <c r="G29" s="99"/>
    </row>
    <row r="30" s="65" customFormat="1" ht="28" customHeight="1" spans="1:7">
      <c r="A30" s="82">
        <v>2230301</v>
      </c>
      <c r="B30" s="87" t="s">
        <v>1920</v>
      </c>
      <c r="C30" s="86"/>
      <c r="D30" s="86"/>
      <c r="E30" s="86"/>
      <c r="F30" s="99"/>
      <c r="G30" s="99"/>
    </row>
    <row r="31" s="65" customFormat="1" ht="28" customHeight="1" spans="1:7">
      <c r="A31" s="88">
        <v>22399</v>
      </c>
      <c r="B31" s="89" t="s">
        <v>1921</v>
      </c>
      <c r="C31" s="90"/>
      <c r="D31" s="91">
        <f>D32</f>
        <v>10</v>
      </c>
      <c r="E31" s="100"/>
      <c r="F31" s="101"/>
      <c r="G31" s="101">
        <v>0</v>
      </c>
    </row>
    <row r="32" s="65" customFormat="1" ht="28" customHeight="1" spans="1:7">
      <c r="A32" s="92">
        <v>2239999</v>
      </c>
      <c r="B32" s="93" t="s">
        <v>1922</v>
      </c>
      <c r="C32" s="94"/>
      <c r="D32" s="94">
        <v>10</v>
      </c>
      <c r="E32" s="102"/>
      <c r="F32" s="99"/>
      <c r="G32" s="99">
        <v>0</v>
      </c>
    </row>
  </sheetData>
  <mergeCells count="1">
    <mergeCell ref="A1:G1"/>
  </mergeCells>
  <dataValidations count="1">
    <dataValidation type="decimal" operator="between" allowBlank="1" showInputMessage="1" showErrorMessage="1" sqref="C4:E32">
      <formula1>-99999999999999</formula1>
      <formula2>99999999999999</formula2>
    </dataValidation>
  </dataValidations>
  <pageMargins left="0.751388888888889" right="0.751388888888889" top="1" bottom="1" header="0.5" footer="0.5"/>
  <pageSetup paperSize="9" scale="76" fitToHeight="0"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1"/>
  <sheetViews>
    <sheetView workbookViewId="0">
      <selection activeCell="A1" sqref="A1:D1"/>
    </sheetView>
  </sheetViews>
  <sheetFormatPr defaultColWidth="12.9416666666667" defaultRowHeight="15.55" customHeight="1" outlineLevelCol="3"/>
  <cols>
    <col min="1" max="1" width="36.375" style="65" customWidth="1"/>
    <col min="2" max="2" width="27.5916666666667" style="65" customWidth="1"/>
    <col min="3" max="3" width="36.375" style="65" customWidth="1"/>
    <col min="4" max="4" width="27.5916666666667" style="65" customWidth="1"/>
    <col min="5" max="256" width="12.9416666666667" style="65" customWidth="1"/>
    <col min="257" max="16384" width="12.9416666666667" style="65"/>
  </cols>
  <sheetData>
    <row r="1" s="65" customFormat="1" ht="34" customHeight="1" spans="1:4">
      <c r="A1" s="40" t="s">
        <v>1923</v>
      </c>
      <c r="B1" s="40"/>
      <c r="C1" s="40"/>
      <c r="D1" s="40"/>
    </row>
    <row r="2" s="65" customFormat="1" ht="17" customHeight="1" spans="1:4">
      <c r="A2" s="66" t="s">
        <v>33</v>
      </c>
      <c r="B2" s="66"/>
      <c r="C2" s="66"/>
      <c r="D2" s="76" t="s">
        <v>75</v>
      </c>
    </row>
    <row r="3" s="65" customFormat="1" ht="43" customHeight="1" spans="1:4">
      <c r="A3" s="67" t="s">
        <v>1155</v>
      </c>
      <c r="B3" s="67" t="s">
        <v>50</v>
      </c>
      <c r="C3" s="67" t="s">
        <v>1155</v>
      </c>
      <c r="D3" s="67" t="s">
        <v>50</v>
      </c>
    </row>
    <row r="4" s="65" customFormat="1" ht="43" customHeight="1" spans="1:4">
      <c r="A4" s="69" t="s">
        <v>1846</v>
      </c>
      <c r="B4" s="77">
        <v>10</v>
      </c>
      <c r="C4" s="69" t="s">
        <v>1897</v>
      </c>
      <c r="D4" s="77">
        <v>1147</v>
      </c>
    </row>
    <row r="5" s="65" customFormat="1" ht="43" customHeight="1" spans="1:4">
      <c r="A5" s="71" t="s">
        <v>1924</v>
      </c>
      <c r="B5" s="70">
        <v>719</v>
      </c>
      <c r="C5" s="71" t="s">
        <v>1925</v>
      </c>
      <c r="D5" s="70"/>
    </row>
    <row r="6" s="65" customFormat="1" ht="43" customHeight="1" spans="1:4">
      <c r="A6" s="71" t="s">
        <v>1926</v>
      </c>
      <c r="B6" s="70"/>
      <c r="C6" s="71" t="s">
        <v>1927</v>
      </c>
      <c r="D6" s="70"/>
    </row>
    <row r="7" s="65" customFormat="1" ht="43" customHeight="1" spans="1:4">
      <c r="A7" s="71" t="s">
        <v>1928</v>
      </c>
      <c r="B7" s="70">
        <v>503</v>
      </c>
      <c r="C7" s="71" t="s">
        <v>1929</v>
      </c>
      <c r="D7" s="70"/>
    </row>
    <row r="8" s="65" customFormat="1" ht="43" customHeight="1" spans="1:4">
      <c r="A8" s="71" t="s">
        <v>1930</v>
      </c>
      <c r="B8" s="70"/>
      <c r="C8" s="71" t="s">
        <v>1931</v>
      </c>
      <c r="D8" s="70"/>
    </row>
    <row r="9" s="65" customFormat="1" ht="43" customHeight="1" spans="1:4">
      <c r="A9" s="71" t="s">
        <v>1932</v>
      </c>
      <c r="B9" s="70"/>
      <c r="C9" s="71" t="s">
        <v>1933</v>
      </c>
      <c r="D9" s="70"/>
    </row>
    <row r="10" s="65" customFormat="1" ht="43" customHeight="1" spans="1:4">
      <c r="A10" s="71"/>
      <c r="B10" s="78"/>
      <c r="C10" s="69" t="s">
        <v>1934</v>
      </c>
      <c r="D10" s="77">
        <v>85</v>
      </c>
    </row>
    <row r="11" s="65" customFormat="1" ht="43" customHeight="1" spans="1:4">
      <c r="A11" s="79" t="s">
        <v>1442</v>
      </c>
      <c r="B11" s="77">
        <v>1232</v>
      </c>
      <c r="C11" s="79" t="s">
        <v>1443</v>
      </c>
      <c r="D11" s="77">
        <v>1232</v>
      </c>
    </row>
  </sheetData>
  <mergeCells count="1">
    <mergeCell ref="A1:D1"/>
  </mergeCells>
  <pageMargins left="0.75" right="0.75" top="1" bottom="1" header="0.5" footer="0.5"/>
  <pageSetup paperSize="9" scale="95"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workbookViewId="0">
      <selection activeCell="E14" sqref="E14"/>
    </sheetView>
  </sheetViews>
  <sheetFormatPr defaultColWidth="12.9416666666667" defaultRowHeight="15.55" customHeight="1"/>
  <cols>
    <col min="1" max="1" width="31.8583333333333" style="65" customWidth="1"/>
    <col min="2" max="2" width="13.9416666666667" style="65" customWidth="1"/>
    <col min="3" max="3" width="12.875" style="65" customWidth="1"/>
    <col min="4" max="4" width="13.275" style="65" customWidth="1"/>
    <col min="5" max="5" width="13.9416666666667" style="65" customWidth="1"/>
    <col min="6" max="6" width="13.0083333333333" style="65" customWidth="1"/>
    <col min="7" max="7" width="12.6083333333333" style="65" customWidth="1"/>
    <col min="8" max="9" width="13.4083333333333" style="65" customWidth="1"/>
    <col min="10" max="256" width="12.9416666666667" style="65" customWidth="1"/>
    <col min="257" max="16384" width="12.9416666666667" style="65"/>
  </cols>
  <sheetData>
    <row r="1" s="65" customFormat="1" ht="34" customHeight="1" spans="1:9">
      <c r="A1" s="40" t="s">
        <v>36</v>
      </c>
      <c r="B1" s="40"/>
      <c r="C1" s="40"/>
      <c r="D1" s="40"/>
      <c r="E1" s="40"/>
      <c r="F1" s="40"/>
      <c r="G1" s="40"/>
      <c r="H1" s="40"/>
      <c r="I1" s="40"/>
    </row>
    <row r="2" s="65" customFormat="1" ht="16.95" customHeight="1" spans="1:9">
      <c r="A2" s="66" t="s">
        <v>35</v>
      </c>
      <c r="B2" s="66"/>
      <c r="C2" s="66"/>
      <c r="D2" s="66"/>
      <c r="E2" s="66"/>
      <c r="F2" s="66"/>
      <c r="G2" s="66"/>
      <c r="H2" s="66"/>
      <c r="I2" s="76" t="s">
        <v>75</v>
      </c>
    </row>
    <row r="3" s="65" customFormat="1" ht="58" customHeight="1" spans="1:9">
      <c r="A3" s="67" t="s">
        <v>1935</v>
      </c>
      <c r="B3" s="68" t="s">
        <v>1936</v>
      </c>
      <c r="C3" s="68" t="s">
        <v>1937</v>
      </c>
      <c r="D3" s="68" t="s">
        <v>1938</v>
      </c>
      <c r="E3" s="68" t="s">
        <v>1939</v>
      </c>
      <c r="F3" s="68" t="s">
        <v>1940</v>
      </c>
      <c r="G3" s="68" t="s">
        <v>1941</v>
      </c>
      <c r="H3" s="68" t="s">
        <v>1942</v>
      </c>
      <c r="I3" s="68" t="s">
        <v>1943</v>
      </c>
    </row>
    <row r="4" s="65" customFormat="1" ht="36" customHeight="1" spans="1:9">
      <c r="A4" s="69" t="s">
        <v>1944</v>
      </c>
      <c r="B4" s="70"/>
      <c r="C4" s="70"/>
      <c r="D4" s="70"/>
      <c r="E4" s="70"/>
      <c r="F4" s="70"/>
      <c r="G4" s="70"/>
      <c r="H4" s="70"/>
      <c r="I4" s="70"/>
    </row>
    <row r="5" s="65" customFormat="1" ht="36" customHeight="1" spans="1:9">
      <c r="A5" s="71" t="s">
        <v>1945</v>
      </c>
      <c r="B5" s="70"/>
      <c r="C5" s="70"/>
      <c r="D5" s="70"/>
      <c r="E5" s="70"/>
      <c r="F5" s="70"/>
      <c r="G5" s="70"/>
      <c r="H5" s="70"/>
      <c r="I5" s="70"/>
    </row>
    <row r="6" s="65" customFormat="1" ht="36" customHeight="1" spans="1:9">
      <c r="A6" s="71" t="s">
        <v>1946</v>
      </c>
      <c r="B6" s="70"/>
      <c r="C6" s="70"/>
      <c r="D6" s="70"/>
      <c r="E6" s="70"/>
      <c r="F6" s="70"/>
      <c r="G6" s="70"/>
      <c r="H6" s="70"/>
      <c r="I6" s="70"/>
    </row>
    <row r="7" s="65" customFormat="1" ht="36" customHeight="1" spans="1:9">
      <c r="A7" s="71" t="s">
        <v>1947</v>
      </c>
      <c r="B7" s="70"/>
      <c r="C7" s="70"/>
      <c r="D7" s="70"/>
      <c r="E7" s="70"/>
      <c r="F7" s="70"/>
      <c r="G7" s="70"/>
      <c r="H7" s="70"/>
      <c r="I7" s="70"/>
    </row>
    <row r="8" s="65" customFormat="1" ht="36" customHeight="1" spans="1:9">
      <c r="A8" s="71" t="s">
        <v>1948</v>
      </c>
      <c r="B8" s="70"/>
      <c r="C8" s="70"/>
      <c r="D8" s="70"/>
      <c r="E8" s="70"/>
      <c r="F8" s="70"/>
      <c r="G8" s="70"/>
      <c r="H8" s="70"/>
      <c r="I8" s="70"/>
    </row>
    <row r="9" s="65" customFormat="1" ht="36" customHeight="1" spans="1:9">
      <c r="A9" s="71" t="s">
        <v>1949</v>
      </c>
      <c r="B9" s="70"/>
      <c r="C9" s="70"/>
      <c r="D9" s="70"/>
      <c r="E9" s="70"/>
      <c r="F9" s="70"/>
      <c r="G9" s="70"/>
      <c r="H9" s="70"/>
      <c r="I9" s="70"/>
    </row>
    <row r="10" s="65" customFormat="1" ht="36" customHeight="1" spans="1:9">
      <c r="A10" s="71" t="s">
        <v>1950</v>
      </c>
      <c r="B10" s="70"/>
      <c r="C10" s="70"/>
      <c r="D10" s="70"/>
      <c r="E10" s="70"/>
      <c r="F10" s="70"/>
      <c r="G10" s="70"/>
      <c r="H10" s="70"/>
      <c r="I10" s="70"/>
    </row>
    <row r="11" s="65" customFormat="1" ht="36" customHeight="1" spans="1:9">
      <c r="A11" s="71" t="s">
        <v>1951</v>
      </c>
      <c r="B11" s="70"/>
      <c r="C11" s="70"/>
      <c r="D11" s="70"/>
      <c r="E11" s="70"/>
      <c r="F11" s="70"/>
      <c r="G11" s="70"/>
      <c r="H11" s="70"/>
      <c r="I11" s="70"/>
    </row>
  </sheetData>
  <mergeCells count="1">
    <mergeCell ref="A1:I1"/>
  </mergeCells>
  <pageMargins left="0.75" right="0.75" top="1" bottom="1" header="0.5" footer="0.5"/>
  <pageSetup paperSize="9" scale="88" fitToHeight="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workbookViewId="0">
      <selection activeCell="D4" sqref="D4"/>
    </sheetView>
  </sheetViews>
  <sheetFormatPr defaultColWidth="12.9416666666667" defaultRowHeight="15.55" customHeight="1"/>
  <cols>
    <col min="1" max="1" width="31.8583333333333" style="65" customWidth="1"/>
    <col min="2" max="2" width="13.9416666666667" style="65" customWidth="1"/>
    <col min="3" max="3" width="12.875" style="65" customWidth="1"/>
    <col min="4" max="4" width="13.275" style="65" customWidth="1"/>
    <col min="5" max="5" width="13.9416666666667" style="65" customWidth="1"/>
    <col min="6" max="6" width="13.0083333333333" style="65" customWidth="1"/>
    <col min="7" max="7" width="12.6083333333333" style="65" customWidth="1"/>
    <col min="8" max="9" width="13.4083333333333" style="65" customWidth="1"/>
    <col min="10" max="256" width="12.9416666666667" style="65" customWidth="1"/>
    <col min="257" max="16384" width="12.9416666666667" style="65"/>
  </cols>
  <sheetData>
    <row r="1" s="65" customFormat="1" ht="34" customHeight="1" spans="1:9">
      <c r="A1" s="40" t="s">
        <v>1952</v>
      </c>
      <c r="B1" s="40"/>
      <c r="C1" s="40"/>
      <c r="D1" s="40"/>
      <c r="E1" s="40"/>
      <c r="F1" s="40"/>
      <c r="G1" s="40"/>
      <c r="H1" s="40"/>
      <c r="I1" s="40"/>
    </row>
    <row r="2" s="65" customFormat="1" ht="16.95" customHeight="1" spans="1:9">
      <c r="A2" s="66" t="s">
        <v>37</v>
      </c>
      <c r="B2" s="66"/>
      <c r="C2" s="66"/>
      <c r="D2" s="66"/>
      <c r="E2" s="66"/>
      <c r="F2" s="66"/>
      <c r="G2" s="66"/>
      <c r="H2" s="66"/>
      <c r="I2" s="76" t="s">
        <v>75</v>
      </c>
    </row>
    <row r="3" s="65" customFormat="1" ht="63" customHeight="1" spans="1:9">
      <c r="A3" s="67" t="s">
        <v>1935</v>
      </c>
      <c r="B3" s="68" t="s">
        <v>1936</v>
      </c>
      <c r="C3" s="68" t="s">
        <v>1937</v>
      </c>
      <c r="D3" s="68" t="s">
        <v>1938</v>
      </c>
      <c r="E3" s="68" t="s">
        <v>1939</v>
      </c>
      <c r="F3" s="68" t="s">
        <v>1940</v>
      </c>
      <c r="G3" s="68" t="s">
        <v>1941</v>
      </c>
      <c r="H3" s="68" t="s">
        <v>1942</v>
      </c>
      <c r="I3" s="68" t="s">
        <v>1943</v>
      </c>
    </row>
    <row r="4" s="65" customFormat="1" ht="36" customHeight="1" spans="1:9">
      <c r="A4" s="69" t="s">
        <v>1953</v>
      </c>
      <c r="B4" s="70"/>
      <c r="C4" s="70"/>
      <c r="D4" s="70"/>
      <c r="E4" s="70"/>
      <c r="F4" s="70"/>
      <c r="G4" s="70"/>
      <c r="H4" s="70"/>
      <c r="I4" s="70"/>
    </row>
    <row r="5" s="65" customFormat="1" ht="36" customHeight="1" spans="1:9">
      <c r="A5" s="71" t="s">
        <v>1954</v>
      </c>
      <c r="B5" s="72"/>
      <c r="C5" s="70"/>
      <c r="D5" s="70"/>
      <c r="E5" s="70"/>
      <c r="F5" s="70"/>
      <c r="G5" s="70"/>
      <c r="H5" s="70"/>
      <c r="I5" s="70"/>
    </row>
    <row r="6" s="65" customFormat="1" ht="36" customHeight="1" spans="1:9">
      <c r="A6" s="73" t="s">
        <v>1955</v>
      </c>
      <c r="B6" s="70"/>
      <c r="C6" s="74"/>
      <c r="D6" s="70"/>
      <c r="E6" s="70"/>
      <c r="F6" s="70"/>
      <c r="G6" s="70"/>
      <c r="H6" s="70"/>
      <c r="I6" s="70"/>
    </row>
    <row r="7" s="65" customFormat="1" ht="36" customHeight="1" spans="1:9">
      <c r="A7" s="71" t="s">
        <v>1150</v>
      </c>
      <c r="B7" s="75"/>
      <c r="C7" s="70"/>
      <c r="D7" s="70"/>
      <c r="E7" s="70"/>
      <c r="F7" s="70"/>
      <c r="G7" s="70"/>
      <c r="H7" s="70"/>
      <c r="I7" s="70"/>
    </row>
    <row r="8" s="65" customFormat="1" ht="36" customHeight="1" spans="1:9">
      <c r="A8" s="71" t="s">
        <v>1956</v>
      </c>
      <c r="B8" s="70"/>
      <c r="C8" s="70"/>
      <c r="D8" s="70"/>
      <c r="E8" s="70"/>
      <c r="F8" s="70"/>
      <c r="G8" s="70"/>
      <c r="H8" s="70"/>
      <c r="I8" s="70"/>
    </row>
    <row r="9" s="65" customFormat="1" ht="36" customHeight="1" spans="1:9">
      <c r="A9" s="69" t="s">
        <v>1957</v>
      </c>
      <c r="B9" s="70"/>
      <c r="C9" s="70"/>
      <c r="D9" s="70"/>
      <c r="E9" s="70"/>
      <c r="F9" s="70"/>
      <c r="G9" s="70"/>
      <c r="H9" s="70"/>
      <c r="I9" s="70"/>
    </row>
    <row r="10" s="65" customFormat="1" ht="36" customHeight="1" spans="1:9">
      <c r="A10" s="69" t="s">
        <v>1958</v>
      </c>
      <c r="B10" s="70"/>
      <c r="C10" s="70"/>
      <c r="D10" s="70"/>
      <c r="E10" s="70"/>
      <c r="F10" s="70"/>
      <c r="G10" s="70"/>
      <c r="H10" s="70"/>
      <c r="I10" s="70"/>
    </row>
  </sheetData>
  <mergeCells count="1">
    <mergeCell ref="A1:I1"/>
  </mergeCells>
  <pageMargins left="0.75" right="0.75" top="1" bottom="1" header="0.5" footer="0.5"/>
  <pageSetup paperSize="9" scale="8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5" workbookViewId="0">
      <selection activeCell="E19" sqref="E19"/>
    </sheetView>
  </sheetViews>
  <sheetFormatPr defaultColWidth="6" defaultRowHeight="15.75"/>
  <cols>
    <col min="1" max="1" width="27.5" style="1" customWidth="1"/>
    <col min="2" max="3" width="11.875" style="170" customWidth="1"/>
    <col min="4" max="4" width="12.375" style="1" customWidth="1"/>
    <col min="5" max="5" width="17.25" style="1" customWidth="1"/>
    <col min="6" max="6" width="15.375" style="1" customWidth="1"/>
    <col min="7" max="9" width="6" style="1"/>
    <col min="10" max="10" width="9.25" style="1"/>
    <col min="11" max="16384" width="6" style="1"/>
  </cols>
  <sheetData>
    <row r="1" s="65" customFormat="1" ht="40" customHeight="1" spans="1:6">
      <c r="A1" s="80" t="s">
        <v>45</v>
      </c>
      <c r="B1" s="80"/>
      <c r="C1" s="80"/>
      <c r="D1" s="80"/>
      <c r="E1" s="80"/>
      <c r="F1" s="80"/>
    </row>
    <row r="2" s="65" customFormat="1" ht="22" customHeight="1" spans="1:6">
      <c r="A2" s="171" t="s">
        <v>3</v>
      </c>
      <c r="B2" s="171"/>
      <c r="C2" s="172"/>
      <c r="D2" s="173"/>
      <c r="E2" s="173"/>
      <c r="F2" s="172" t="s">
        <v>46</v>
      </c>
    </row>
    <row r="3" s="167" customFormat="1" ht="16" customHeight="1" spans="1:6">
      <c r="A3" s="174" t="s">
        <v>47</v>
      </c>
      <c r="B3" s="175" t="s">
        <v>48</v>
      </c>
      <c r="C3" s="175" t="s">
        <v>49</v>
      </c>
      <c r="D3" s="176" t="s">
        <v>50</v>
      </c>
      <c r="E3" s="190" t="s">
        <v>51</v>
      </c>
      <c r="F3" s="191" t="s">
        <v>52</v>
      </c>
    </row>
    <row r="4" s="167" customFormat="1" ht="24" customHeight="1" spans="1:6">
      <c r="A4" s="174"/>
      <c r="B4" s="175"/>
      <c r="C4" s="175"/>
      <c r="D4" s="177"/>
      <c r="E4" s="192"/>
      <c r="F4" s="193"/>
    </row>
    <row r="5" s="168" customFormat="1" ht="29.3" customHeight="1" spans="1:10">
      <c r="A5" s="178" t="s">
        <v>53</v>
      </c>
      <c r="B5" s="179">
        <f>B6+B19</f>
        <v>34000</v>
      </c>
      <c r="C5" s="179">
        <f>C6+C19</f>
        <v>34000</v>
      </c>
      <c r="D5" s="179">
        <f>D6+D19</f>
        <v>34552</v>
      </c>
      <c r="E5" s="194">
        <f t="shared" ref="E5:E13" si="0">D5/B5</f>
        <v>1.01623529411765</v>
      </c>
      <c r="F5" s="195">
        <v>1.06415350026179</v>
      </c>
      <c r="J5" s="198"/>
    </row>
    <row r="6" s="168" customFormat="1" ht="29.3" customHeight="1" spans="1:10">
      <c r="A6" s="180" t="s">
        <v>54</v>
      </c>
      <c r="B6" s="181">
        <f>SUM(B7:B18)</f>
        <v>26500</v>
      </c>
      <c r="C6" s="181">
        <f>SUM(C7:C18)</f>
        <v>26500</v>
      </c>
      <c r="D6" s="181">
        <f>SUM(D7:D18)</f>
        <v>25362</v>
      </c>
      <c r="E6" s="194">
        <f t="shared" si="0"/>
        <v>0.957056603773585</v>
      </c>
      <c r="F6" s="195">
        <v>0.959772942289499</v>
      </c>
      <c r="J6" s="198"/>
    </row>
    <row r="7" s="169" customFormat="1" ht="29.3" customHeight="1" spans="1:10">
      <c r="A7" s="87" t="s">
        <v>55</v>
      </c>
      <c r="B7" s="70">
        <v>9300</v>
      </c>
      <c r="C7" s="70">
        <v>9300</v>
      </c>
      <c r="D7" s="182">
        <v>10352</v>
      </c>
      <c r="E7" s="196">
        <f t="shared" si="0"/>
        <v>1.11311827956989</v>
      </c>
      <c r="F7" s="197">
        <v>0.969926925238898</v>
      </c>
      <c r="J7" s="198"/>
    </row>
    <row r="8" s="169" customFormat="1" ht="29.3" customHeight="1" spans="1:10">
      <c r="A8" s="87" t="s">
        <v>56</v>
      </c>
      <c r="B8" s="70">
        <v>1800</v>
      </c>
      <c r="C8" s="70">
        <v>1800</v>
      </c>
      <c r="D8" s="183">
        <v>1247</v>
      </c>
      <c r="E8" s="196">
        <f t="shared" si="0"/>
        <v>0.692777777777778</v>
      </c>
      <c r="F8" s="197">
        <v>1.05952380952381</v>
      </c>
      <c r="J8" s="198"/>
    </row>
    <row r="9" s="169" customFormat="1" ht="29.3" customHeight="1" spans="1:10">
      <c r="A9" s="87" t="s">
        <v>57</v>
      </c>
      <c r="B9" s="183">
        <v>3000</v>
      </c>
      <c r="C9" s="183">
        <v>3000</v>
      </c>
      <c r="D9" s="183">
        <v>3113</v>
      </c>
      <c r="E9" s="196">
        <f t="shared" si="0"/>
        <v>1.03766666666667</v>
      </c>
      <c r="F9" s="197">
        <v>1.13447521865889</v>
      </c>
      <c r="J9" s="198"/>
    </row>
    <row r="10" s="169" customFormat="1" ht="29.3" customHeight="1" spans="1:10">
      <c r="A10" s="87" t="s">
        <v>58</v>
      </c>
      <c r="B10" s="183">
        <v>500</v>
      </c>
      <c r="C10" s="183">
        <v>500</v>
      </c>
      <c r="D10" s="183">
        <v>446</v>
      </c>
      <c r="E10" s="196">
        <f t="shared" si="0"/>
        <v>0.892</v>
      </c>
      <c r="F10" s="197">
        <v>0.815356489945155</v>
      </c>
      <c r="J10" s="198"/>
    </row>
    <row r="11" s="169" customFormat="1" ht="29.3" customHeight="1" spans="1:10">
      <c r="A11" s="87" t="s">
        <v>59</v>
      </c>
      <c r="B11" s="183">
        <v>300</v>
      </c>
      <c r="C11" s="183">
        <v>300</v>
      </c>
      <c r="D11" s="183">
        <v>249</v>
      </c>
      <c r="E11" s="196">
        <f t="shared" si="0"/>
        <v>0.83</v>
      </c>
      <c r="F11" s="197">
        <v>0.870629370629371</v>
      </c>
      <c r="J11" s="198"/>
    </row>
    <row r="12" s="169" customFormat="1" ht="29.3" customHeight="1" spans="1:10">
      <c r="A12" s="87" t="s">
        <v>60</v>
      </c>
      <c r="B12" s="183">
        <v>3000</v>
      </c>
      <c r="C12" s="183">
        <v>3000</v>
      </c>
      <c r="D12" s="183">
        <v>2742</v>
      </c>
      <c r="E12" s="196">
        <f t="shared" si="0"/>
        <v>0.914</v>
      </c>
      <c r="F12" s="197">
        <v>0.961417046650298</v>
      </c>
      <c r="J12" s="198"/>
    </row>
    <row r="13" s="169" customFormat="1" ht="29.3" customHeight="1" spans="1:10">
      <c r="A13" s="87" t="s">
        <v>61</v>
      </c>
      <c r="B13" s="183">
        <v>500</v>
      </c>
      <c r="C13" s="183">
        <v>500</v>
      </c>
      <c r="D13" s="183">
        <v>258</v>
      </c>
      <c r="E13" s="196">
        <f t="shared" si="0"/>
        <v>0.516</v>
      </c>
      <c r="F13" s="197">
        <v>0.728813559322034</v>
      </c>
      <c r="J13" s="198"/>
    </row>
    <row r="14" s="169" customFormat="1" ht="29.3" customHeight="1" spans="1:10">
      <c r="A14" s="87" t="s">
        <v>62</v>
      </c>
      <c r="B14" s="183"/>
      <c r="C14" s="183"/>
      <c r="D14" s="183">
        <v>2</v>
      </c>
      <c r="E14" s="196"/>
      <c r="F14" s="197"/>
      <c r="J14" s="198"/>
    </row>
    <row r="15" s="169" customFormat="1" ht="29.3" customHeight="1" spans="1:10">
      <c r="A15" s="87" t="s">
        <v>63</v>
      </c>
      <c r="B15" s="183">
        <v>3500</v>
      </c>
      <c r="C15" s="183">
        <v>3500</v>
      </c>
      <c r="D15" s="183">
        <v>3305</v>
      </c>
      <c r="E15" s="196">
        <f t="shared" ref="E15:E26" si="1">D15/B15</f>
        <v>0.944285714285714</v>
      </c>
      <c r="F15" s="197">
        <v>0.996983408748115</v>
      </c>
      <c r="J15" s="198"/>
    </row>
    <row r="16" s="169" customFormat="1" ht="29.3" customHeight="1" spans="1:10">
      <c r="A16" s="87" t="s">
        <v>64</v>
      </c>
      <c r="B16" s="184"/>
      <c r="C16" s="184"/>
      <c r="D16" s="184">
        <v>21</v>
      </c>
      <c r="E16" s="196"/>
      <c r="F16" s="197">
        <v>0.0623145400593472</v>
      </c>
      <c r="J16" s="198"/>
    </row>
    <row r="17" s="169" customFormat="1" ht="29.3" customHeight="1" spans="1:10">
      <c r="A17" s="87" t="s">
        <v>65</v>
      </c>
      <c r="B17" s="183">
        <v>4600</v>
      </c>
      <c r="C17" s="183">
        <v>4600</v>
      </c>
      <c r="D17" s="183">
        <v>3620</v>
      </c>
      <c r="E17" s="196">
        <f t="shared" si="1"/>
        <v>0.78695652173913</v>
      </c>
      <c r="F17" s="197">
        <v>0.874426467036948</v>
      </c>
      <c r="J17" s="198"/>
    </row>
    <row r="18" s="169" customFormat="1" ht="29.3" customHeight="1" spans="1:10">
      <c r="A18" s="87" t="s">
        <v>66</v>
      </c>
      <c r="B18" s="183"/>
      <c r="C18" s="183"/>
      <c r="D18" s="183">
        <v>7</v>
      </c>
      <c r="E18" s="183"/>
      <c r="F18" s="197"/>
      <c r="J18" s="198"/>
    </row>
    <row r="19" s="168" customFormat="1" ht="29.3" customHeight="1" spans="1:10">
      <c r="A19" s="180" t="s">
        <v>67</v>
      </c>
      <c r="B19" s="185">
        <f>B20+B23+B24+B25+B26</f>
        <v>7500</v>
      </c>
      <c r="C19" s="185">
        <f>C20+C23+C24+C25+C26</f>
        <v>7500</v>
      </c>
      <c r="D19" s="185">
        <f>D20+D23+D24+D25+D26</f>
        <v>9190</v>
      </c>
      <c r="E19" s="194">
        <f t="shared" si="1"/>
        <v>1.22533333333333</v>
      </c>
      <c r="F19" s="195">
        <v>1.52051621442753</v>
      </c>
      <c r="J19" s="198"/>
    </row>
    <row r="20" s="169" customFormat="1" ht="29.3" customHeight="1" spans="1:10">
      <c r="A20" s="87" t="s">
        <v>68</v>
      </c>
      <c r="B20" s="183">
        <v>650</v>
      </c>
      <c r="C20" s="183">
        <v>650</v>
      </c>
      <c r="D20" s="184">
        <v>889</v>
      </c>
      <c r="E20" s="196">
        <f t="shared" si="1"/>
        <v>1.36769230769231</v>
      </c>
      <c r="F20" s="197">
        <v>0.949786324786325</v>
      </c>
      <c r="J20" s="198"/>
    </row>
    <row r="21" s="169" customFormat="1" ht="29.3" customHeight="1" spans="1:10">
      <c r="A21" s="87" t="s">
        <v>69</v>
      </c>
      <c r="B21" s="183">
        <v>200</v>
      </c>
      <c r="C21" s="183">
        <v>200</v>
      </c>
      <c r="D21" s="184">
        <v>188</v>
      </c>
      <c r="E21" s="196">
        <f t="shared" si="1"/>
        <v>0.94</v>
      </c>
      <c r="F21" s="197">
        <v>0.8</v>
      </c>
      <c r="J21" s="198"/>
    </row>
    <row r="22" s="169" customFormat="1" ht="29.3" customHeight="1" spans="1:10">
      <c r="A22" s="186" t="s">
        <v>70</v>
      </c>
      <c r="B22" s="183">
        <v>450</v>
      </c>
      <c r="C22" s="183">
        <v>450</v>
      </c>
      <c r="D22" s="184">
        <v>701</v>
      </c>
      <c r="E22" s="196">
        <f t="shared" si="1"/>
        <v>1.55777777777778</v>
      </c>
      <c r="F22" s="197">
        <v>1</v>
      </c>
      <c r="J22" s="198"/>
    </row>
    <row r="23" s="169" customFormat="1" ht="29.3" customHeight="1" spans="1:10">
      <c r="A23" s="186" t="s">
        <v>71</v>
      </c>
      <c r="B23" s="183">
        <v>1000</v>
      </c>
      <c r="C23" s="183">
        <v>1000</v>
      </c>
      <c r="D23" s="184">
        <v>938</v>
      </c>
      <c r="E23" s="196">
        <f t="shared" si="1"/>
        <v>0.938</v>
      </c>
      <c r="F23" s="197">
        <v>2.33915211970075</v>
      </c>
      <c r="J23" s="198"/>
    </row>
    <row r="24" s="169" customFormat="1" ht="29.3" customHeight="1" spans="1:10">
      <c r="A24" s="87" t="s">
        <v>72</v>
      </c>
      <c r="B24" s="183">
        <v>300</v>
      </c>
      <c r="C24" s="183">
        <v>300</v>
      </c>
      <c r="D24" s="184">
        <v>1700</v>
      </c>
      <c r="E24" s="196">
        <f t="shared" si="1"/>
        <v>5.66666666666667</v>
      </c>
      <c r="F24" s="197">
        <v>7.17299578059072</v>
      </c>
      <c r="J24" s="198"/>
    </row>
    <row r="25" s="169" customFormat="1" ht="29.3" customHeight="1" spans="1:10">
      <c r="A25" s="186" t="s">
        <v>73</v>
      </c>
      <c r="B25" s="183">
        <v>5500</v>
      </c>
      <c r="C25" s="183">
        <v>5500</v>
      </c>
      <c r="D25" s="184">
        <v>5543</v>
      </c>
      <c r="E25" s="196">
        <f t="shared" si="1"/>
        <v>1.00781818181818</v>
      </c>
      <c r="F25" s="197">
        <v>1.2535052012664</v>
      </c>
      <c r="J25" s="198"/>
    </row>
    <row r="26" s="1" customFormat="1" ht="29.3" customHeight="1" spans="1:10">
      <c r="A26" s="87" t="s">
        <v>74</v>
      </c>
      <c r="B26" s="183">
        <v>50</v>
      </c>
      <c r="C26" s="183">
        <v>50</v>
      </c>
      <c r="D26" s="184">
        <v>120</v>
      </c>
      <c r="E26" s="196">
        <f t="shared" si="1"/>
        <v>2.4</v>
      </c>
      <c r="F26" s="197">
        <v>2.5</v>
      </c>
      <c r="J26" s="198"/>
    </row>
    <row r="27" s="1" customFormat="1" spans="2:6">
      <c r="B27" s="187"/>
      <c r="C27" s="187"/>
      <c r="D27" s="188"/>
      <c r="E27" s="188"/>
      <c r="F27" s="188"/>
    </row>
    <row r="28" s="1" customFormat="1" spans="2:3">
      <c r="B28" s="170"/>
      <c r="C28" s="170"/>
    </row>
    <row r="29" s="1" customFormat="1" ht="33.75" customHeight="1" spans="1:5">
      <c r="A29" s="39"/>
      <c r="B29" s="189"/>
      <c r="C29" s="189"/>
      <c r="D29" s="39"/>
      <c r="E29" s="39"/>
    </row>
  </sheetData>
  <mergeCells count="7">
    <mergeCell ref="A1:F1"/>
    <mergeCell ref="A3:A4"/>
    <mergeCell ref="B3:B4"/>
    <mergeCell ref="C3:C4"/>
    <mergeCell ref="D3:D4"/>
    <mergeCell ref="E3:E4"/>
    <mergeCell ref="F3:F4"/>
  </mergeCells>
  <printOptions horizontalCentered="1"/>
  <pageMargins left="0.747916666666667" right="0.590277777777778" top="0.786805555555556" bottom="0.511805555555556" header="0.511805555555556" footer="0.511805555555556"/>
  <pageSetup paperSize="9" scale="86" fitToHeight="0" orientation="portrait" useFirstPageNumber="1"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5"/>
  <sheetViews>
    <sheetView topLeftCell="A23" workbookViewId="0">
      <selection activeCell="F8" sqref="F8"/>
    </sheetView>
  </sheetViews>
  <sheetFormatPr defaultColWidth="9.55833333333333" defaultRowHeight="15.75" outlineLevelCol="6"/>
  <cols>
    <col min="1" max="1" width="9.55833333333333" style="38"/>
    <col min="2" max="2" width="38.8333333333333" style="1" customWidth="1"/>
    <col min="3" max="3" width="16.4583333333333" style="1" customWidth="1"/>
    <col min="4" max="4" width="15.0083333333333" style="39" customWidth="1"/>
    <col min="5" max="5" width="9.55833333333333" style="1"/>
    <col min="6" max="6" width="12.8166666666667" style="1" customWidth="1"/>
    <col min="7" max="7" width="11.2333333333333" style="1" customWidth="1"/>
    <col min="8" max="16384" width="9.55833333333333" style="1"/>
  </cols>
  <sheetData>
    <row r="1" s="1" customFormat="1" ht="33" customHeight="1" spans="1:7">
      <c r="A1" s="40" t="s">
        <v>1959</v>
      </c>
      <c r="B1" s="40"/>
      <c r="C1" s="40"/>
      <c r="D1" s="41"/>
      <c r="E1" s="40"/>
      <c r="F1" s="40"/>
      <c r="G1" s="40"/>
    </row>
    <row r="2" s="1" customFormat="1" spans="1:7">
      <c r="A2" s="42" t="s">
        <v>39</v>
      </c>
      <c r="B2" s="43"/>
      <c r="C2" s="43"/>
      <c r="D2" s="43"/>
      <c r="E2" s="43"/>
      <c r="F2" s="60"/>
      <c r="G2" s="60" t="s">
        <v>75</v>
      </c>
    </row>
    <row r="3" s="1" customFormat="1" spans="1:7">
      <c r="A3" s="44" t="s">
        <v>1960</v>
      </c>
      <c r="B3" s="44" t="s">
        <v>1961</v>
      </c>
      <c r="C3" s="45" t="s">
        <v>1962</v>
      </c>
      <c r="D3" s="45" t="s">
        <v>1963</v>
      </c>
      <c r="E3" s="44" t="s">
        <v>1964</v>
      </c>
      <c r="F3" s="61" t="s">
        <v>1965</v>
      </c>
      <c r="G3" s="44" t="s">
        <v>1966</v>
      </c>
    </row>
    <row r="4" s="1" customFormat="1" ht="23" customHeight="1" spans="1:7">
      <c r="A4" s="44"/>
      <c r="B4" s="44"/>
      <c r="C4" s="46"/>
      <c r="D4" s="46"/>
      <c r="E4" s="44"/>
      <c r="F4" s="61"/>
      <c r="G4" s="44"/>
    </row>
    <row r="5" s="1" customFormat="1" ht="45" customHeight="1" spans="1:7">
      <c r="A5" s="47">
        <v>1</v>
      </c>
      <c r="B5" s="48" t="s">
        <v>1967</v>
      </c>
      <c r="C5" s="49" t="s">
        <v>1968</v>
      </c>
      <c r="D5" s="50" t="s">
        <v>1969</v>
      </c>
      <c r="E5" s="62">
        <v>1241</v>
      </c>
      <c r="F5" s="47" t="s">
        <v>1970</v>
      </c>
      <c r="G5" s="63"/>
    </row>
    <row r="6" s="1" customFormat="1" ht="45" customHeight="1" spans="1:7">
      <c r="A6" s="47">
        <v>2</v>
      </c>
      <c r="B6" s="48" t="s">
        <v>1971</v>
      </c>
      <c r="C6" s="51" t="s">
        <v>1968</v>
      </c>
      <c r="D6" s="52"/>
      <c r="E6" s="62">
        <v>1190</v>
      </c>
      <c r="F6" s="47" t="s">
        <v>1970</v>
      </c>
      <c r="G6" s="63"/>
    </row>
    <row r="7" s="1" customFormat="1" ht="45" customHeight="1" spans="1:7">
      <c r="A7" s="47">
        <v>3</v>
      </c>
      <c r="B7" s="53" t="s">
        <v>1972</v>
      </c>
      <c r="C7" s="51" t="s">
        <v>1968</v>
      </c>
      <c r="D7" s="52"/>
      <c r="E7" s="62">
        <v>800</v>
      </c>
      <c r="F7" s="47" t="s">
        <v>1970</v>
      </c>
      <c r="G7" s="63"/>
    </row>
    <row r="8" s="1" customFormat="1" ht="45" customHeight="1" spans="1:7">
      <c r="A8" s="47">
        <v>4</v>
      </c>
      <c r="B8" s="53" t="s">
        <v>1973</v>
      </c>
      <c r="C8" s="51" t="s">
        <v>1968</v>
      </c>
      <c r="D8" s="52"/>
      <c r="E8" s="62">
        <v>294</v>
      </c>
      <c r="F8" s="47" t="s">
        <v>1970</v>
      </c>
      <c r="G8" s="63"/>
    </row>
    <row r="9" s="1" customFormat="1" ht="45" customHeight="1" spans="1:7">
      <c r="A9" s="47">
        <v>5</v>
      </c>
      <c r="B9" s="48" t="s">
        <v>1974</v>
      </c>
      <c r="C9" s="51" t="s">
        <v>1975</v>
      </c>
      <c r="D9" s="52"/>
      <c r="E9" s="47">
        <v>580</v>
      </c>
      <c r="F9" s="47" t="s">
        <v>1970</v>
      </c>
      <c r="G9" s="63"/>
    </row>
    <row r="10" s="1" customFormat="1" ht="45" customHeight="1" spans="1:7">
      <c r="A10" s="47">
        <v>6</v>
      </c>
      <c r="B10" s="48" t="s">
        <v>1976</v>
      </c>
      <c r="C10" s="51" t="s">
        <v>1968</v>
      </c>
      <c r="D10" s="54"/>
      <c r="E10" s="47">
        <v>1120</v>
      </c>
      <c r="F10" s="47" t="s">
        <v>1970</v>
      </c>
      <c r="G10" s="63"/>
    </row>
    <row r="11" s="1" customFormat="1" ht="45" customHeight="1" spans="1:7">
      <c r="A11" s="47">
        <v>7</v>
      </c>
      <c r="B11" s="48" t="s">
        <v>1977</v>
      </c>
      <c r="C11" s="49" t="s">
        <v>1968</v>
      </c>
      <c r="D11" s="55" t="s">
        <v>1978</v>
      </c>
      <c r="E11" s="47">
        <v>1073</v>
      </c>
      <c r="F11" s="47" t="s">
        <v>1970</v>
      </c>
      <c r="G11" s="63"/>
    </row>
    <row r="12" s="1" customFormat="1" ht="45" customHeight="1" spans="1:7">
      <c r="A12" s="47">
        <v>8</v>
      </c>
      <c r="B12" s="48" t="s">
        <v>1979</v>
      </c>
      <c r="C12" s="49" t="s">
        <v>1968</v>
      </c>
      <c r="D12" s="55" t="s">
        <v>1980</v>
      </c>
      <c r="E12" s="47">
        <v>300</v>
      </c>
      <c r="F12" s="47" t="s">
        <v>1970</v>
      </c>
      <c r="G12" s="63"/>
    </row>
    <row r="13" s="1" customFormat="1" ht="45" customHeight="1" spans="1:7">
      <c r="A13" s="47">
        <v>9</v>
      </c>
      <c r="B13" s="48" t="s">
        <v>1981</v>
      </c>
      <c r="C13" s="49" t="s">
        <v>1982</v>
      </c>
      <c r="D13" s="47" t="s">
        <v>1983</v>
      </c>
      <c r="E13" s="47">
        <v>235</v>
      </c>
      <c r="F13" s="47" t="s">
        <v>1970</v>
      </c>
      <c r="G13" s="63"/>
    </row>
    <row r="14" s="1" customFormat="1" ht="45" customHeight="1" spans="1:7">
      <c r="A14" s="47">
        <v>10</v>
      </c>
      <c r="B14" s="48" t="s">
        <v>1984</v>
      </c>
      <c r="C14" s="51" t="s">
        <v>1985</v>
      </c>
      <c r="D14" s="50" t="s">
        <v>1986</v>
      </c>
      <c r="E14" s="47">
        <v>96</v>
      </c>
      <c r="F14" s="47" t="s">
        <v>1970</v>
      </c>
      <c r="G14" s="63"/>
    </row>
    <row r="15" s="1" customFormat="1" ht="45" customHeight="1" spans="1:7">
      <c r="A15" s="47">
        <v>11</v>
      </c>
      <c r="B15" s="48" t="s">
        <v>1987</v>
      </c>
      <c r="C15" s="51" t="s">
        <v>1985</v>
      </c>
      <c r="D15" s="52"/>
      <c r="E15" s="47">
        <v>15</v>
      </c>
      <c r="F15" s="47" t="s">
        <v>1970</v>
      </c>
      <c r="G15" s="63"/>
    </row>
    <row r="16" s="1" customFormat="1" ht="45" customHeight="1" spans="1:7">
      <c r="A16" s="47">
        <v>12</v>
      </c>
      <c r="B16" s="53" t="s">
        <v>1988</v>
      </c>
      <c r="C16" s="51" t="s">
        <v>1989</v>
      </c>
      <c r="D16" s="54"/>
      <c r="E16" s="47">
        <v>52</v>
      </c>
      <c r="F16" s="47" t="s">
        <v>1970</v>
      </c>
      <c r="G16" s="63"/>
    </row>
    <row r="17" s="1" customFormat="1" ht="45" customHeight="1" spans="1:7">
      <c r="A17" s="47">
        <v>13</v>
      </c>
      <c r="B17" s="48" t="s">
        <v>1990</v>
      </c>
      <c r="C17" s="51" t="s">
        <v>1982</v>
      </c>
      <c r="D17" s="47" t="s">
        <v>1991</v>
      </c>
      <c r="E17" s="62">
        <v>2000</v>
      </c>
      <c r="F17" s="47" t="s">
        <v>1970</v>
      </c>
      <c r="G17" s="63"/>
    </row>
    <row r="18" s="1" customFormat="1" ht="45" customHeight="1" spans="1:7">
      <c r="A18" s="47">
        <v>14</v>
      </c>
      <c r="B18" s="48" t="s">
        <v>1992</v>
      </c>
      <c r="C18" s="49" t="s">
        <v>1982</v>
      </c>
      <c r="D18" s="47"/>
      <c r="E18" s="62">
        <v>550</v>
      </c>
      <c r="F18" s="47" t="s">
        <v>1970</v>
      </c>
      <c r="G18" s="63"/>
    </row>
    <row r="19" s="1" customFormat="1" ht="45" customHeight="1" spans="1:7">
      <c r="A19" s="47">
        <v>15</v>
      </c>
      <c r="B19" s="48" t="s">
        <v>1993</v>
      </c>
      <c r="C19" s="51" t="s">
        <v>1989</v>
      </c>
      <c r="D19" s="47"/>
      <c r="E19" s="62">
        <v>30</v>
      </c>
      <c r="F19" s="47" t="s">
        <v>1970</v>
      </c>
      <c r="G19" s="63"/>
    </row>
    <row r="20" s="1" customFormat="1" ht="45" customHeight="1" spans="1:7">
      <c r="A20" s="47">
        <v>16</v>
      </c>
      <c r="B20" s="53" t="s">
        <v>1994</v>
      </c>
      <c r="C20" s="51" t="s">
        <v>1982</v>
      </c>
      <c r="D20" s="47" t="s">
        <v>1995</v>
      </c>
      <c r="E20" s="47">
        <v>135</v>
      </c>
      <c r="F20" s="47" t="s">
        <v>1970</v>
      </c>
      <c r="G20" s="63"/>
    </row>
    <row r="21" s="1" customFormat="1" ht="45" customHeight="1" spans="1:7">
      <c r="A21" s="47">
        <v>17</v>
      </c>
      <c r="B21" s="53" t="s">
        <v>1996</v>
      </c>
      <c r="C21" s="51" t="s">
        <v>1968</v>
      </c>
      <c r="D21" s="50" t="s">
        <v>1997</v>
      </c>
      <c r="E21" s="47">
        <v>380</v>
      </c>
      <c r="F21" s="47" t="s">
        <v>1970</v>
      </c>
      <c r="G21" s="63"/>
    </row>
    <row r="22" s="1" customFormat="1" ht="45" customHeight="1" spans="1:7">
      <c r="A22" s="47">
        <v>18</v>
      </c>
      <c r="B22" s="53" t="s">
        <v>1998</v>
      </c>
      <c r="C22" s="51" t="s">
        <v>1982</v>
      </c>
      <c r="D22" s="54"/>
      <c r="E22" s="47">
        <v>90</v>
      </c>
      <c r="F22" s="47" t="s">
        <v>1970</v>
      </c>
      <c r="G22" s="63"/>
    </row>
    <row r="23" s="1" customFormat="1" ht="45" customHeight="1" spans="1:7">
      <c r="A23" s="47">
        <v>19</v>
      </c>
      <c r="B23" s="53" t="s">
        <v>1999</v>
      </c>
      <c r="C23" s="51" t="s">
        <v>1982</v>
      </c>
      <c r="D23" s="50" t="s">
        <v>2000</v>
      </c>
      <c r="E23" s="47">
        <v>390</v>
      </c>
      <c r="F23" s="47" t="s">
        <v>1970</v>
      </c>
      <c r="G23" s="63"/>
    </row>
    <row r="24" s="1" customFormat="1" ht="45" customHeight="1" spans="1:7">
      <c r="A24" s="47">
        <v>20</v>
      </c>
      <c r="B24" s="53" t="s">
        <v>2001</v>
      </c>
      <c r="C24" s="51" t="s">
        <v>1982</v>
      </c>
      <c r="D24" s="52"/>
      <c r="E24" s="47">
        <v>369</v>
      </c>
      <c r="F24" s="47" t="s">
        <v>1970</v>
      </c>
      <c r="G24" s="63"/>
    </row>
    <row r="25" s="1" customFormat="1" ht="45" customHeight="1" spans="1:7">
      <c r="A25" s="47">
        <v>21</v>
      </c>
      <c r="B25" s="53" t="s">
        <v>2002</v>
      </c>
      <c r="C25" s="51" t="s">
        <v>1982</v>
      </c>
      <c r="D25" s="52"/>
      <c r="E25" s="47">
        <v>56</v>
      </c>
      <c r="F25" s="47" t="s">
        <v>1970</v>
      </c>
      <c r="G25" s="63"/>
    </row>
    <row r="26" s="1" customFormat="1" ht="45" customHeight="1" spans="1:7">
      <c r="A26" s="47">
        <v>22</v>
      </c>
      <c r="B26" s="53" t="s">
        <v>2003</v>
      </c>
      <c r="C26" s="51" t="s">
        <v>1982</v>
      </c>
      <c r="D26" s="52"/>
      <c r="E26" s="47">
        <v>650</v>
      </c>
      <c r="F26" s="47" t="s">
        <v>1970</v>
      </c>
      <c r="G26" s="63"/>
    </row>
    <row r="27" s="1" customFormat="1" ht="45" customHeight="1" spans="1:7">
      <c r="A27" s="47">
        <v>23</v>
      </c>
      <c r="B27" s="53" t="s">
        <v>2004</v>
      </c>
      <c r="C27" s="51" t="s">
        <v>1982</v>
      </c>
      <c r="D27" s="52"/>
      <c r="E27" s="47">
        <v>200</v>
      </c>
      <c r="F27" s="47" t="s">
        <v>1970</v>
      </c>
      <c r="G27" s="63"/>
    </row>
    <row r="28" s="1" customFormat="1" ht="45" customHeight="1" spans="1:7">
      <c r="A28" s="47">
        <v>24</v>
      </c>
      <c r="B28" s="53" t="s">
        <v>2005</v>
      </c>
      <c r="C28" s="51" t="s">
        <v>1989</v>
      </c>
      <c r="D28" s="54"/>
      <c r="E28" s="47">
        <v>248</v>
      </c>
      <c r="F28" s="47" t="s">
        <v>1970</v>
      </c>
      <c r="G28" s="63"/>
    </row>
    <row r="29" s="1" customFormat="1" ht="45" customHeight="1" spans="1:7">
      <c r="A29" s="47">
        <v>25</v>
      </c>
      <c r="B29" s="53" t="s">
        <v>2006</v>
      </c>
      <c r="C29" s="51" t="s">
        <v>1968</v>
      </c>
      <c r="D29" s="56"/>
      <c r="E29" s="47">
        <v>156</v>
      </c>
      <c r="F29" s="47" t="s">
        <v>1970</v>
      </c>
      <c r="G29" s="63"/>
    </row>
    <row r="30" s="1" customFormat="1" ht="45" customHeight="1" spans="1:7">
      <c r="A30" s="47">
        <v>26</v>
      </c>
      <c r="B30" s="53" t="s">
        <v>2007</v>
      </c>
      <c r="C30" s="51" t="s">
        <v>1208</v>
      </c>
      <c r="D30" s="47" t="s">
        <v>2008</v>
      </c>
      <c r="E30" s="47">
        <v>800</v>
      </c>
      <c r="F30" s="47" t="s">
        <v>1970</v>
      </c>
      <c r="G30" s="63"/>
    </row>
    <row r="31" s="1" customFormat="1" ht="45" customHeight="1" spans="1:7">
      <c r="A31" s="47">
        <v>27</v>
      </c>
      <c r="B31" s="53" t="s">
        <v>2009</v>
      </c>
      <c r="C31" s="51" t="s">
        <v>1989</v>
      </c>
      <c r="D31" s="47" t="s">
        <v>2010</v>
      </c>
      <c r="E31" s="47">
        <v>300</v>
      </c>
      <c r="F31" s="47" t="s">
        <v>1970</v>
      </c>
      <c r="G31" s="63"/>
    </row>
    <row r="32" s="1" customFormat="1" ht="45" customHeight="1" spans="1:7">
      <c r="A32" s="47">
        <v>28</v>
      </c>
      <c r="B32" s="48" t="s">
        <v>2011</v>
      </c>
      <c r="C32" s="49" t="s">
        <v>1968</v>
      </c>
      <c r="D32" s="47" t="s">
        <v>2012</v>
      </c>
      <c r="E32" s="62">
        <v>1240</v>
      </c>
      <c r="F32" s="47" t="s">
        <v>1970</v>
      </c>
      <c r="G32" s="63"/>
    </row>
    <row r="33" s="1" customFormat="1" ht="45" customHeight="1" spans="1:7">
      <c r="A33" s="47">
        <v>29</v>
      </c>
      <c r="B33" s="48" t="s">
        <v>2013</v>
      </c>
      <c r="C33" s="49" t="s">
        <v>2014</v>
      </c>
      <c r="D33" s="47"/>
      <c r="E33" s="62">
        <v>300</v>
      </c>
      <c r="F33" s="47" t="s">
        <v>1970</v>
      </c>
      <c r="G33" s="63"/>
    </row>
    <row r="34" s="1" customFormat="1" ht="45" customHeight="1" spans="1:7">
      <c r="A34" s="55">
        <v>30</v>
      </c>
      <c r="B34" s="53" t="s">
        <v>2015</v>
      </c>
      <c r="C34" s="51" t="s">
        <v>1968</v>
      </c>
      <c r="D34" s="47" t="s">
        <v>2016</v>
      </c>
      <c r="E34" s="62">
        <v>3800</v>
      </c>
      <c r="F34" s="47" t="s">
        <v>2017</v>
      </c>
      <c r="G34" s="63"/>
    </row>
    <row r="35" s="1" customFormat="1" ht="45" customHeight="1" spans="1:7">
      <c r="A35" s="57" t="s">
        <v>1936</v>
      </c>
      <c r="B35" s="58"/>
      <c r="C35" s="58"/>
      <c r="D35" s="59"/>
      <c r="E35" s="57">
        <f>SUM(E5:E34)</f>
        <v>18690</v>
      </c>
      <c r="F35" s="58"/>
      <c r="G35" s="64"/>
    </row>
  </sheetData>
  <mergeCells count="16">
    <mergeCell ref="A1:G1"/>
    <mergeCell ref="A35:D35"/>
    <mergeCell ref="E35:F35"/>
    <mergeCell ref="A3:A4"/>
    <mergeCell ref="B3:B4"/>
    <mergeCell ref="C3:C4"/>
    <mergeCell ref="D3:D4"/>
    <mergeCell ref="D5:D10"/>
    <mergeCell ref="D14:D16"/>
    <mergeCell ref="D17:D19"/>
    <mergeCell ref="D21:D22"/>
    <mergeCell ref="D23:D28"/>
    <mergeCell ref="D32:D33"/>
    <mergeCell ref="E3:E4"/>
    <mergeCell ref="F3:F4"/>
    <mergeCell ref="G3:G4"/>
  </mergeCells>
  <pageMargins left="0.751388888888889" right="0.751388888888889" top="1" bottom="1" header="0.5" footer="0.5"/>
  <pageSetup paperSize="9" scale="93" fitToHeight="0"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topLeftCell="C4" workbookViewId="0">
      <selection activeCell="H23" sqref="H23"/>
    </sheetView>
  </sheetViews>
  <sheetFormatPr defaultColWidth="9.55833333333333" defaultRowHeight="15" customHeight="1" outlineLevelCol="7"/>
  <cols>
    <col min="1" max="2" width="9.55833333333333" style="1" hidden="1" customWidth="1"/>
    <col min="3" max="3" width="44.2" style="1" customWidth="1"/>
    <col min="4" max="4" width="20.575" style="1" customWidth="1"/>
    <col min="5" max="5" width="20.0416666666667" style="1" customWidth="1"/>
    <col min="6" max="6" width="9.55833333333333" style="1" hidden="1" customWidth="1"/>
    <col min="7" max="7" width="12.6083333333333" style="1" customWidth="1"/>
    <col min="8" max="8" width="11.0166666666667" style="1"/>
    <col min="9" max="16384" width="9.55833333333333" style="1"/>
  </cols>
  <sheetData>
    <row r="1" s="1" customFormat="1" ht="36" hidden="1" spans="1:3">
      <c r="A1" s="28">
        <v>0</v>
      </c>
      <c r="B1" s="28" t="s">
        <v>2018</v>
      </c>
      <c r="C1" s="28" t="s">
        <v>1225</v>
      </c>
    </row>
    <row r="2" s="1" customFormat="1" ht="24" hidden="1" spans="1:6">
      <c r="A2" s="28">
        <v>0</v>
      </c>
      <c r="B2" s="28" t="s">
        <v>1226</v>
      </c>
      <c r="C2" s="28" t="s">
        <v>2019</v>
      </c>
      <c r="D2" s="28" t="s">
        <v>1227</v>
      </c>
      <c r="E2" s="28" t="s">
        <v>2020</v>
      </c>
      <c r="F2" s="28" t="s">
        <v>2021</v>
      </c>
    </row>
    <row r="3" s="1" customFormat="1" ht="15.75" hidden="1" spans="1:6">
      <c r="A3" s="28">
        <v>0</v>
      </c>
      <c r="B3" s="28" t="s">
        <v>2022</v>
      </c>
      <c r="C3" s="28" t="s">
        <v>2023</v>
      </c>
      <c r="D3" s="28" t="s">
        <v>2024</v>
      </c>
      <c r="E3" s="28" t="s">
        <v>2025</v>
      </c>
      <c r="F3" s="28" t="s">
        <v>2026</v>
      </c>
    </row>
    <row r="4" s="1" customFormat="1" ht="34" customHeight="1" spans="1:5">
      <c r="A4" s="28">
        <v>0</v>
      </c>
      <c r="C4" s="29" t="s">
        <v>42</v>
      </c>
      <c r="D4" s="29"/>
      <c r="E4" s="29"/>
    </row>
    <row r="5" s="1" customFormat="1" ht="16.95" customHeight="1" spans="1:5">
      <c r="A5" s="28">
        <v>0</v>
      </c>
      <c r="C5" s="30" t="s">
        <v>41</v>
      </c>
      <c r="D5" s="30"/>
      <c r="E5" s="36" t="s">
        <v>1232</v>
      </c>
    </row>
    <row r="6" s="1" customFormat="1" ht="19.55" customHeight="1" spans="1:5">
      <c r="A6" s="28">
        <v>0</v>
      </c>
      <c r="C6" s="31" t="s">
        <v>1155</v>
      </c>
      <c r="D6" s="31" t="s">
        <v>2027</v>
      </c>
      <c r="E6" s="31" t="s">
        <v>2028</v>
      </c>
    </row>
    <row r="7" s="1" customFormat="1" ht="19.55" customHeight="1" spans="1:8">
      <c r="A7" s="28" t="s">
        <v>1236</v>
      </c>
      <c r="B7" s="28" t="s">
        <v>2029</v>
      </c>
      <c r="C7" s="32" t="s">
        <v>2030</v>
      </c>
      <c r="D7" s="33">
        <v>19.4</v>
      </c>
      <c r="E7" s="33">
        <v>19.4</v>
      </c>
      <c r="F7" s="28">
        <v>1</v>
      </c>
      <c r="H7" s="37"/>
    </row>
    <row r="8" s="1" customFormat="1" ht="19.55" customHeight="1" spans="1:8">
      <c r="A8" s="28" t="s">
        <v>1236</v>
      </c>
      <c r="B8" s="28" t="s">
        <v>2031</v>
      </c>
      <c r="C8" s="34" t="s">
        <v>2032</v>
      </c>
      <c r="D8" s="35">
        <v>18.22</v>
      </c>
      <c r="E8" s="35">
        <v>18.22</v>
      </c>
      <c r="F8" s="28">
        <v>2</v>
      </c>
      <c r="H8" s="37"/>
    </row>
    <row r="9" s="1" customFormat="1" ht="19.55" customHeight="1" spans="1:8">
      <c r="A9" s="28" t="s">
        <v>1236</v>
      </c>
      <c r="B9" s="28" t="s">
        <v>2033</v>
      </c>
      <c r="C9" s="34" t="s">
        <v>2034</v>
      </c>
      <c r="D9" s="35">
        <v>1.18</v>
      </c>
      <c r="E9" s="35">
        <v>1.18</v>
      </c>
      <c r="F9" s="28">
        <v>3</v>
      </c>
      <c r="H9" s="37"/>
    </row>
    <row r="10" s="1" customFormat="1" ht="19.55" customHeight="1" spans="1:8">
      <c r="A10" s="28" t="s">
        <v>1236</v>
      </c>
      <c r="B10" s="28" t="s">
        <v>2035</v>
      </c>
      <c r="C10" s="32" t="s">
        <v>2036</v>
      </c>
      <c r="D10" s="33">
        <v>20.75</v>
      </c>
      <c r="E10" s="33">
        <v>20.75</v>
      </c>
      <c r="F10" s="28">
        <v>4</v>
      </c>
      <c r="H10" s="37"/>
    </row>
    <row r="11" s="1" customFormat="1" ht="19.55" customHeight="1" spans="1:8">
      <c r="A11" s="28" t="s">
        <v>1236</v>
      </c>
      <c r="B11" s="28" t="s">
        <v>2037</v>
      </c>
      <c r="C11" s="34" t="s">
        <v>2032</v>
      </c>
      <c r="D11" s="35">
        <v>18.59</v>
      </c>
      <c r="E11" s="35">
        <v>18.59</v>
      </c>
      <c r="F11" s="28">
        <v>5</v>
      </c>
      <c r="H11" s="37"/>
    </row>
    <row r="12" s="1" customFormat="1" ht="19.55" customHeight="1" spans="1:8">
      <c r="A12" s="28" t="s">
        <v>1236</v>
      </c>
      <c r="B12" s="28" t="s">
        <v>2038</v>
      </c>
      <c r="C12" s="34" t="s">
        <v>2034</v>
      </c>
      <c r="D12" s="35">
        <v>2.16</v>
      </c>
      <c r="E12" s="35">
        <v>2.16</v>
      </c>
      <c r="F12" s="28">
        <v>6</v>
      </c>
      <c r="H12" s="37"/>
    </row>
    <row r="13" s="1" customFormat="1" ht="19.55" customHeight="1" spans="1:8">
      <c r="A13" s="28" t="s">
        <v>1236</v>
      </c>
      <c r="B13" s="28" t="s">
        <v>2039</v>
      </c>
      <c r="C13" s="32" t="s">
        <v>2040</v>
      </c>
      <c r="D13" s="33">
        <v>3.03</v>
      </c>
      <c r="E13" s="33">
        <v>3.03</v>
      </c>
      <c r="F13" s="28">
        <v>7</v>
      </c>
      <c r="H13" s="37"/>
    </row>
    <row r="14" s="1" customFormat="1" ht="17.05" customHeight="1" spans="1:8">
      <c r="A14" s="28" t="s">
        <v>1236</v>
      </c>
      <c r="B14" s="28" t="s">
        <v>2041</v>
      </c>
      <c r="C14" s="34" t="s">
        <v>2042</v>
      </c>
      <c r="D14" s="35">
        <v>1.49</v>
      </c>
      <c r="E14" s="35">
        <f>D14</f>
        <v>1.49</v>
      </c>
      <c r="F14" s="28">
        <v>8</v>
      </c>
      <c r="H14" s="37"/>
    </row>
    <row r="15" s="1" customFormat="1" ht="17.05" customHeight="1" spans="1:8">
      <c r="A15" s="28" t="s">
        <v>1236</v>
      </c>
      <c r="B15" s="28" t="s">
        <v>2043</v>
      </c>
      <c r="C15" s="34" t="s">
        <v>2044</v>
      </c>
      <c r="D15" s="35">
        <v>1.02</v>
      </c>
      <c r="E15" s="35">
        <f>D15</f>
        <v>1.02</v>
      </c>
      <c r="F15" s="28">
        <v>9</v>
      </c>
      <c r="H15" s="37"/>
    </row>
    <row r="16" s="1" customFormat="1" ht="17.05" customHeight="1" spans="1:8">
      <c r="A16" s="28" t="s">
        <v>1236</v>
      </c>
      <c r="B16" s="28" t="s">
        <v>2045</v>
      </c>
      <c r="C16" s="34" t="s">
        <v>2046</v>
      </c>
      <c r="D16" s="35">
        <v>0.38</v>
      </c>
      <c r="E16" s="35">
        <f>D16</f>
        <v>0.38</v>
      </c>
      <c r="F16" s="28">
        <v>10</v>
      </c>
      <c r="H16" s="37"/>
    </row>
    <row r="17" s="1" customFormat="1" ht="17.05" customHeight="1" spans="1:8">
      <c r="A17" s="28" t="s">
        <v>1236</v>
      </c>
      <c r="B17" s="28" t="s">
        <v>2047</v>
      </c>
      <c r="C17" s="34" t="s">
        <v>2048</v>
      </c>
      <c r="D17" s="35">
        <v>0.14</v>
      </c>
      <c r="E17" s="35">
        <f>D17</f>
        <v>0.14</v>
      </c>
      <c r="F17" s="28">
        <v>11</v>
      </c>
      <c r="H17" s="37"/>
    </row>
    <row r="18" s="1" customFormat="1" ht="17.05" customHeight="1" spans="1:8">
      <c r="A18" s="28" t="s">
        <v>1236</v>
      </c>
      <c r="B18" s="28" t="s">
        <v>2049</v>
      </c>
      <c r="C18" s="34" t="s">
        <v>2050</v>
      </c>
      <c r="D18" s="35"/>
      <c r="E18" s="35"/>
      <c r="F18" s="28">
        <v>12</v>
      </c>
      <c r="H18" s="37"/>
    </row>
    <row r="19" s="1" customFormat="1" ht="17.05" customHeight="1" spans="1:8">
      <c r="A19" s="28" t="s">
        <v>1236</v>
      </c>
      <c r="B19" s="28" t="s">
        <v>2051</v>
      </c>
      <c r="C19" s="34" t="s">
        <v>2052</v>
      </c>
      <c r="D19" s="35"/>
      <c r="E19" s="35"/>
      <c r="F19" s="28">
        <v>13</v>
      </c>
      <c r="H19" s="37"/>
    </row>
    <row r="20" s="1" customFormat="1" ht="17.05" customHeight="1" spans="1:8">
      <c r="A20" s="28" t="s">
        <v>1236</v>
      </c>
      <c r="B20" s="28" t="s">
        <v>2045</v>
      </c>
      <c r="C20" s="34" t="s">
        <v>2053</v>
      </c>
      <c r="D20" s="35"/>
      <c r="E20" s="35"/>
      <c r="F20" s="28">
        <v>14</v>
      </c>
      <c r="H20" s="37"/>
    </row>
    <row r="21" s="1" customFormat="1" ht="19.55" customHeight="1" spans="1:8">
      <c r="A21" s="28" t="s">
        <v>1236</v>
      </c>
      <c r="B21" s="28" t="s">
        <v>2054</v>
      </c>
      <c r="C21" s="32" t="s">
        <v>2055</v>
      </c>
      <c r="D21" s="33">
        <f>D22+D23</f>
        <v>1.41</v>
      </c>
      <c r="E21" s="33">
        <f>E22+E23</f>
        <v>1.41</v>
      </c>
      <c r="F21" s="28">
        <v>15</v>
      </c>
      <c r="H21" s="37"/>
    </row>
    <row r="22" s="1" customFormat="1" ht="19.55" customHeight="1" spans="1:8">
      <c r="A22" s="28" t="s">
        <v>1236</v>
      </c>
      <c r="B22" s="28" t="s">
        <v>2056</v>
      </c>
      <c r="C22" s="34" t="s">
        <v>2057</v>
      </c>
      <c r="D22" s="35">
        <v>1.18</v>
      </c>
      <c r="E22" s="35">
        <f>D22</f>
        <v>1.18</v>
      </c>
      <c r="F22" s="28">
        <v>16</v>
      </c>
      <c r="H22" s="37"/>
    </row>
    <row r="23" s="1" customFormat="1" ht="19.55" customHeight="1" spans="1:8">
      <c r="A23" s="28" t="s">
        <v>1236</v>
      </c>
      <c r="B23" s="28" t="s">
        <v>2058</v>
      </c>
      <c r="C23" s="34" t="s">
        <v>2034</v>
      </c>
      <c r="D23" s="35">
        <v>0.23</v>
      </c>
      <c r="E23" s="35">
        <f>D23</f>
        <v>0.23</v>
      </c>
      <c r="F23" s="28">
        <v>17</v>
      </c>
      <c r="H23" s="37"/>
    </row>
    <row r="24" s="1" customFormat="1" ht="19.55" customHeight="1" spans="1:8">
      <c r="A24" s="28" t="s">
        <v>1236</v>
      </c>
      <c r="B24" s="28" t="s">
        <v>2059</v>
      </c>
      <c r="C24" s="32" t="s">
        <v>2060</v>
      </c>
      <c r="D24" s="33">
        <f>D25+D26</f>
        <v>0.66</v>
      </c>
      <c r="E24" s="33">
        <f>E25+E26</f>
        <v>0.66</v>
      </c>
      <c r="F24" s="28">
        <v>18</v>
      </c>
      <c r="H24" s="37"/>
    </row>
    <row r="25" s="1" customFormat="1" ht="19.55" customHeight="1" spans="1:8">
      <c r="A25" s="28" t="s">
        <v>1236</v>
      </c>
      <c r="B25" s="28" t="s">
        <v>2061</v>
      </c>
      <c r="C25" s="34" t="s">
        <v>2057</v>
      </c>
      <c r="D25" s="35">
        <v>0.61</v>
      </c>
      <c r="E25" s="35">
        <f>D25</f>
        <v>0.61</v>
      </c>
      <c r="F25" s="28">
        <v>19</v>
      </c>
      <c r="H25" s="37"/>
    </row>
    <row r="26" s="1" customFormat="1" ht="19.55" customHeight="1" spans="1:8">
      <c r="A26" s="28" t="s">
        <v>1236</v>
      </c>
      <c r="B26" s="28" t="s">
        <v>2062</v>
      </c>
      <c r="C26" s="34" t="s">
        <v>2034</v>
      </c>
      <c r="D26" s="35">
        <v>0.05</v>
      </c>
      <c r="E26" s="35">
        <f>D26</f>
        <v>0.05</v>
      </c>
      <c r="F26" s="28">
        <v>20</v>
      </c>
      <c r="H26" s="37"/>
    </row>
    <row r="27" s="1" customFormat="1" ht="19.55" customHeight="1" spans="1:8">
      <c r="A27" s="28" t="s">
        <v>1236</v>
      </c>
      <c r="B27" s="28" t="s">
        <v>2063</v>
      </c>
      <c r="C27" s="32" t="s">
        <v>2064</v>
      </c>
      <c r="D27" s="33">
        <f>D28+D29</f>
        <v>21.23</v>
      </c>
      <c r="E27" s="33">
        <f>E28+E29</f>
        <v>21.23</v>
      </c>
      <c r="F27" s="28">
        <v>21</v>
      </c>
      <c r="H27" s="37"/>
    </row>
    <row r="28" s="1" customFormat="1" ht="19.55" customHeight="1" spans="1:8">
      <c r="A28" s="28" t="s">
        <v>1236</v>
      </c>
      <c r="B28" s="28" t="s">
        <v>2065</v>
      </c>
      <c r="C28" s="34" t="s">
        <v>2032</v>
      </c>
      <c r="D28" s="35">
        <v>19.69</v>
      </c>
      <c r="E28" s="35">
        <f>D28</f>
        <v>19.69</v>
      </c>
      <c r="F28" s="28">
        <v>22</v>
      </c>
      <c r="H28" s="37"/>
    </row>
    <row r="29" s="1" customFormat="1" ht="19.55" customHeight="1" spans="1:8">
      <c r="A29" s="28" t="s">
        <v>1236</v>
      </c>
      <c r="B29" s="28" t="s">
        <v>2066</v>
      </c>
      <c r="C29" s="34" t="s">
        <v>2034</v>
      </c>
      <c r="D29" s="35">
        <v>1.54</v>
      </c>
      <c r="E29" s="35">
        <f>D29</f>
        <v>1.54</v>
      </c>
      <c r="F29" s="28">
        <v>23</v>
      </c>
      <c r="H29" s="37"/>
    </row>
    <row r="30" s="1" customFormat="1" ht="19.55" customHeight="1" spans="1:8">
      <c r="A30" s="28" t="s">
        <v>1236</v>
      </c>
      <c r="B30" s="28" t="s">
        <v>2067</v>
      </c>
      <c r="C30" s="32" t="s">
        <v>2068</v>
      </c>
      <c r="D30" s="33">
        <f>D31+D32</f>
        <v>22.24</v>
      </c>
      <c r="E30" s="33">
        <f>E31+E32</f>
        <v>22.24</v>
      </c>
      <c r="F30" s="28">
        <v>24</v>
      </c>
      <c r="H30" s="37"/>
    </row>
    <row r="31" s="1" customFormat="1" ht="19.55" customHeight="1" spans="1:8">
      <c r="A31" s="28" t="s">
        <v>1236</v>
      </c>
      <c r="B31" s="28" t="s">
        <v>2069</v>
      </c>
      <c r="C31" s="34" t="s">
        <v>2032</v>
      </c>
      <c r="D31" s="35">
        <v>19.97</v>
      </c>
      <c r="E31" s="35">
        <f>D31</f>
        <v>19.97</v>
      </c>
      <c r="F31" s="28">
        <v>25</v>
      </c>
      <c r="H31" s="37"/>
    </row>
    <row r="32" s="1" customFormat="1" ht="19.55" customHeight="1" spans="1:8">
      <c r="A32" s="28" t="s">
        <v>1236</v>
      </c>
      <c r="B32" s="28" t="s">
        <v>2070</v>
      </c>
      <c r="C32" s="34" t="s">
        <v>2034</v>
      </c>
      <c r="D32" s="35">
        <v>2.27</v>
      </c>
      <c r="E32" s="35">
        <f>D32</f>
        <v>2.27</v>
      </c>
      <c r="F32" s="28">
        <v>26</v>
      </c>
      <c r="H32" s="37"/>
    </row>
    <row r="33" s="1" customFormat="1" ht="35" customHeight="1" spans="1:5">
      <c r="A33" s="28">
        <v>0</v>
      </c>
      <c r="C33" s="28" t="s">
        <v>2071</v>
      </c>
      <c r="D33" s="28"/>
      <c r="E33" s="28"/>
    </row>
  </sheetData>
  <mergeCells count="2">
    <mergeCell ref="C4:E4"/>
    <mergeCell ref="C33:E33"/>
  </mergeCells>
  <pageMargins left="0.75" right="0.75" top="1" bottom="1" header="0.5" footer="0.5"/>
  <pageSetup paperSize="9" scale="95"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tabSelected="1" topLeftCell="A17" workbookViewId="0">
      <selection activeCell="E34" sqref="E34"/>
    </sheetView>
  </sheetViews>
  <sheetFormatPr defaultColWidth="9.55833333333333" defaultRowHeight="13.5" customHeight="1"/>
  <cols>
    <col min="1" max="1" width="4.11666666666667" style="1" customWidth="1"/>
    <col min="2" max="2" width="13.0083333333333" style="4" customWidth="1"/>
    <col min="3" max="3" width="12.375" style="1" customWidth="1"/>
    <col min="4" max="4" width="11.125" style="1" customWidth="1"/>
    <col min="5" max="5" width="57.875" style="5" customWidth="1"/>
    <col min="6" max="6" width="59.5" style="5" customWidth="1"/>
    <col min="7" max="7" width="9.5" style="4" customWidth="1"/>
    <col min="8" max="8" width="9.75" style="4" customWidth="1"/>
    <col min="9" max="16384" width="9.55833333333333" style="1"/>
  </cols>
  <sheetData>
    <row r="1" s="1" customFormat="1" ht="39" customHeight="1" spans="1:11">
      <c r="A1" s="6" t="s">
        <v>44</v>
      </c>
      <c r="B1" s="6"/>
      <c r="C1" s="6"/>
      <c r="D1" s="6"/>
      <c r="E1" s="16"/>
      <c r="F1" s="16"/>
      <c r="G1" s="6"/>
      <c r="H1" s="6"/>
      <c r="I1" s="27"/>
      <c r="J1" s="27"/>
      <c r="K1" s="27"/>
    </row>
    <row r="2" s="1" customFormat="1" ht="21" customHeight="1" spans="1:8">
      <c r="A2" s="7" t="s">
        <v>43</v>
      </c>
      <c r="B2" s="8"/>
      <c r="C2" s="9"/>
      <c r="D2" s="9"/>
      <c r="E2" s="17"/>
      <c r="F2" s="17"/>
      <c r="G2" s="18" t="s">
        <v>75</v>
      </c>
      <c r="H2" s="18"/>
    </row>
    <row r="3" s="2" customFormat="1" ht="35" customHeight="1" spans="1:8">
      <c r="A3" s="10" t="s">
        <v>1</v>
      </c>
      <c r="B3" s="10" t="s">
        <v>1961</v>
      </c>
      <c r="C3" s="10" t="s">
        <v>2072</v>
      </c>
      <c r="D3" s="11" t="s">
        <v>2073</v>
      </c>
      <c r="E3" s="19" t="s">
        <v>2074</v>
      </c>
      <c r="F3" s="10" t="s">
        <v>2075</v>
      </c>
      <c r="G3" s="19" t="s">
        <v>2076</v>
      </c>
      <c r="H3" s="19" t="s">
        <v>2077</v>
      </c>
    </row>
    <row r="4" s="3" customFormat="1" ht="135" customHeight="1" spans="1:8">
      <c r="A4" s="12">
        <v>1</v>
      </c>
      <c r="B4" s="13" t="s">
        <v>2078</v>
      </c>
      <c r="C4" s="13" t="s">
        <v>2079</v>
      </c>
      <c r="D4" s="14">
        <v>2000</v>
      </c>
      <c r="E4" s="20" t="s">
        <v>2080</v>
      </c>
      <c r="F4" s="21" t="s">
        <v>2081</v>
      </c>
      <c r="G4" s="22">
        <v>94.53</v>
      </c>
      <c r="H4" s="22" t="s">
        <v>2082</v>
      </c>
    </row>
    <row r="5" s="3" customFormat="1" ht="148" customHeight="1" spans="1:8">
      <c r="A5" s="12">
        <v>2</v>
      </c>
      <c r="B5" s="13" t="s">
        <v>2083</v>
      </c>
      <c r="C5" s="13" t="s">
        <v>1986</v>
      </c>
      <c r="D5" s="14">
        <v>1600</v>
      </c>
      <c r="E5" s="21" t="s">
        <v>2084</v>
      </c>
      <c r="F5" s="21" t="s">
        <v>2085</v>
      </c>
      <c r="G5" s="22">
        <v>87.2</v>
      </c>
      <c r="H5" s="22" t="s">
        <v>2086</v>
      </c>
    </row>
    <row r="6" s="1" customFormat="1" ht="159" customHeight="1" spans="1:8">
      <c r="A6" s="12">
        <v>3</v>
      </c>
      <c r="B6" s="13" t="s">
        <v>2087</v>
      </c>
      <c r="C6" s="13" t="s">
        <v>2088</v>
      </c>
      <c r="D6" s="15">
        <v>2300</v>
      </c>
      <c r="E6" s="21" t="s">
        <v>2089</v>
      </c>
      <c r="F6" s="21" t="s">
        <v>2090</v>
      </c>
      <c r="G6" s="22">
        <v>85.75</v>
      </c>
      <c r="H6" s="22" t="s">
        <v>2086</v>
      </c>
    </row>
    <row r="7" ht="162" customHeight="1" spans="1:8">
      <c r="A7" s="12">
        <v>4</v>
      </c>
      <c r="B7" s="13" t="s">
        <v>2091</v>
      </c>
      <c r="C7" s="13" t="s">
        <v>2092</v>
      </c>
      <c r="D7" s="15">
        <v>1927</v>
      </c>
      <c r="E7" s="21" t="s">
        <v>2093</v>
      </c>
      <c r="F7" s="21" t="s">
        <v>2094</v>
      </c>
      <c r="G7" s="22">
        <v>89.5</v>
      </c>
      <c r="H7" s="22" t="s">
        <v>2086</v>
      </c>
    </row>
    <row r="8" ht="164" customHeight="1" spans="1:8">
      <c r="A8" s="12">
        <v>5</v>
      </c>
      <c r="B8" s="13" t="s">
        <v>2095</v>
      </c>
      <c r="C8" s="13" t="s">
        <v>2096</v>
      </c>
      <c r="D8" s="15">
        <v>2452</v>
      </c>
      <c r="E8" s="21" t="s">
        <v>2097</v>
      </c>
      <c r="F8" s="21" t="s">
        <v>2098</v>
      </c>
      <c r="G8" s="22">
        <v>86.01</v>
      </c>
      <c r="H8" s="22" t="s">
        <v>2086</v>
      </c>
    </row>
    <row r="9" ht="156" customHeight="1" spans="1:8">
      <c r="A9" s="12">
        <v>6</v>
      </c>
      <c r="B9" s="13" t="s">
        <v>2099</v>
      </c>
      <c r="C9" s="13" t="s">
        <v>2100</v>
      </c>
      <c r="D9" s="15">
        <v>10360</v>
      </c>
      <c r="E9" s="23" t="s">
        <v>2101</v>
      </c>
      <c r="F9" s="24" t="s">
        <v>2102</v>
      </c>
      <c r="G9" s="25">
        <v>83.3</v>
      </c>
      <c r="H9" s="25" t="s">
        <v>2086</v>
      </c>
    </row>
    <row r="10" ht="174" customHeight="1" spans="1:8">
      <c r="A10" s="12">
        <v>7</v>
      </c>
      <c r="B10" s="13" t="s">
        <v>2103</v>
      </c>
      <c r="C10" s="13" t="s">
        <v>2079</v>
      </c>
      <c r="D10" s="15">
        <v>1726</v>
      </c>
      <c r="E10" s="21" t="s">
        <v>2104</v>
      </c>
      <c r="F10" s="21" t="s">
        <v>2105</v>
      </c>
      <c r="G10" s="22">
        <v>93.5</v>
      </c>
      <c r="H10" s="22" t="s">
        <v>2082</v>
      </c>
    </row>
    <row r="11" ht="203" customHeight="1" spans="1:8">
      <c r="A11" s="12">
        <v>8</v>
      </c>
      <c r="B11" s="13" t="s">
        <v>2106</v>
      </c>
      <c r="C11" s="13" t="s">
        <v>2107</v>
      </c>
      <c r="D11" s="15">
        <v>12992</v>
      </c>
      <c r="E11" s="26" t="s">
        <v>2108</v>
      </c>
      <c r="F11" s="24" t="s">
        <v>2109</v>
      </c>
      <c r="G11" s="22">
        <v>80.7</v>
      </c>
      <c r="H11" s="22" t="s">
        <v>2086</v>
      </c>
    </row>
    <row r="12" ht="151" customHeight="1" spans="1:8">
      <c r="A12" s="12">
        <v>9</v>
      </c>
      <c r="B12" s="13" t="s">
        <v>2110</v>
      </c>
      <c r="C12" s="13" t="s">
        <v>2111</v>
      </c>
      <c r="D12" s="15">
        <v>1065</v>
      </c>
      <c r="E12" s="21" t="s">
        <v>2112</v>
      </c>
      <c r="F12" s="21" t="s">
        <v>2113</v>
      </c>
      <c r="G12" s="22">
        <v>77.56</v>
      </c>
      <c r="H12" s="22" t="s">
        <v>2114</v>
      </c>
    </row>
    <row r="13" ht="166" customHeight="1" spans="1:8">
      <c r="A13" s="12">
        <v>10</v>
      </c>
      <c r="B13" s="13" t="s">
        <v>2115</v>
      </c>
      <c r="C13" s="13" t="s">
        <v>2116</v>
      </c>
      <c r="D13" s="15">
        <v>1000</v>
      </c>
      <c r="E13" s="21" t="s">
        <v>2117</v>
      </c>
      <c r="F13" s="21" t="s">
        <v>2118</v>
      </c>
      <c r="G13" s="22">
        <v>80.06</v>
      </c>
      <c r="H13" s="22" t="s">
        <v>2086</v>
      </c>
    </row>
    <row r="14" ht="134" customHeight="1" spans="1:8">
      <c r="A14" s="12">
        <v>11</v>
      </c>
      <c r="B14" s="13" t="s">
        <v>2119</v>
      </c>
      <c r="C14" s="15" t="s">
        <v>2120</v>
      </c>
      <c r="D14" s="15"/>
      <c r="E14" s="21" t="s">
        <v>2121</v>
      </c>
      <c r="F14" s="21" t="s">
        <v>2122</v>
      </c>
      <c r="G14" s="22">
        <v>93.21</v>
      </c>
      <c r="H14" s="22" t="s">
        <v>2082</v>
      </c>
    </row>
    <row r="15" ht="229" customHeight="1" spans="1:8">
      <c r="A15" s="12">
        <v>12</v>
      </c>
      <c r="B15" s="13" t="s">
        <v>2119</v>
      </c>
      <c r="C15" s="15" t="s">
        <v>2123</v>
      </c>
      <c r="D15" s="15"/>
      <c r="E15" s="21" t="s">
        <v>2124</v>
      </c>
      <c r="F15" s="21" t="s">
        <v>2125</v>
      </c>
      <c r="G15" s="22">
        <v>91.8</v>
      </c>
      <c r="H15" s="22" t="s">
        <v>2082</v>
      </c>
    </row>
    <row r="16" ht="222" customHeight="1" spans="1:8">
      <c r="A16" s="12">
        <v>13</v>
      </c>
      <c r="B16" s="13" t="s">
        <v>2119</v>
      </c>
      <c r="C16" s="13" t="s">
        <v>2126</v>
      </c>
      <c r="D16" s="14"/>
      <c r="E16" s="21" t="s">
        <v>2127</v>
      </c>
      <c r="F16" s="21" t="s">
        <v>2128</v>
      </c>
      <c r="G16" s="22">
        <v>87.9</v>
      </c>
      <c r="H16" s="22" t="s">
        <v>2086</v>
      </c>
    </row>
    <row r="17" ht="183" customHeight="1" spans="1:8">
      <c r="A17" s="12">
        <v>14</v>
      </c>
      <c r="B17" s="13" t="s">
        <v>2119</v>
      </c>
      <c r="C17" s="13" t="s">
        <v>2129</v>
      </c>
      <c r="D17" s="14"/>
      <c r="E17" s="21" t="s">
        <v>2130</v>
      </c>
      <c r="F17" s="21" t="s">
        <v>2131</v>
      </c>
      <c r="G17" s="22" t="s">
        <v>2132</v>
      </c>
      <c r="H17" s="22" t="s">
        <v>2086</v>
      </c>
    </row>
  </sheetData>
  <mergeCells count="2">
    <mergeCell ref="A1:H1"/>
    <mergeCell ref="G2:H2"/>
  </mergeCells>
  <pageMargins left="0.75" right="0.75" top="1" bottom="1" header="0.5" footer="0.5"/>
  <pageSetup paperSize="9" scale="6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29"/>
  <sheetViews>
    <sheetView topLeftCell="A939" workbookViewId="0">
      <selection activeCell="B949" sqref="B949"/>
    </sheetView>
  </sheetViews>
  <sheetFormatPr defaultColWidth="12.9416666666667" defaultRowHeight="17" customHeight="1" outlineLevelCol="6"/>
  <cols>
    <col min="1" max="1" width="16.875" style="65" customWidth="1"/>
    <col min="2" max="2" width="31" style="65" customWidth="1"/>
    <col min="3" max="3" width="11.75" style="118" customWidth="1"/>
    <col min="4" max="4" width="13" style="118" customWidth="1"/>
    <col min="5" max="5" width="12.5" style="65" customWidth="1"/>
    <col min="6" max="7" width="10.625" style="152" customWidth="1"/>
    <col min="8" max="255" width="12.9416666666667" style="65" customWidth="1"/>
    <col min="256" max="16382" width="9.55833333333333" style="65"/>
    <col min="16383" max="16384" width="12.9416666666667" style="65"/>
  </cols>
  <sheetData>
    <row r="1" s="65" customFormat="1" ht="34" customHeight="1" spans="1:7">
      <c r="A1" s="153" t="s">
        <v>6</v>
      </c>
      <c r="B1" s="153"/>
      <c r="C1" s="154"/>
      <c r="D1" s="154"/>
      <c r="E1" s="153"/>
      <c r="F1" s="156"/>
      <c r="G1" s="156"/>
    </row>
    <row r="2" s="65" customFormat="1" ht="18" customHeight="1" spans="1:7">
      <c r="A2" s="66" t="s">
        <v>5</v>
      </c>
      <c r="B2" s="66"/>
      <c r="C2" s="155"/>
      <c r="D2" s="155"/>
      <c r="E2" s="76"/>
      <c r="F2" s="157"/>
      <c r="G2" s="158" t="s">
        <v>75</v>
      </c>
    </row>
    <row r="3" s="65" customFormat="1" ht="39" customHeight="1" spans="1:7">
      <c r="A3" s="105" t="s">
        <v>76</v>
      </c>
      <c r="B3" s="105" t="s">
        <v>77</v>
      </c>
      <c r="C3" s="123" t="s">
        <v>48</v>
      </c>
      <c r="D3" s="123" t="s">
        <v>49</v>
      </c>
      <c r="E3" s="132" t="s">
        <v>50</v>
      </c>
      <c r="F3" s="97" t="s">
        <v>51</v>
      </c>
      <c r="G3" s="97" t="s">
        <v>52</v>
      </c>
    </row>
    <row r="4" s="65" customFormat="1" ht="24" customHeight="1" spans="1:7">
      <c r="A4" s="92"/>
      <c r="B4" s="105" t="s">
        <v>78</v>
      </c>
      <c r="C4" s="148">
        <f>SUM(C5,C243,C283,C302,C392,C444,C500,C557,C686,C767,C838,C861,C969,C1021,C1085,C1105,C1135,C1145,C1190,C1211,C1256,C1307,C1310,C1323,C1306)</f>
        <v>123720</v>
      </c>
      <c r="D4" s="148">
        <f>SUM(D5,D243,D283,D302,D392,D444,D500,D557,D686,D767,D838,D861,D969,D1021,D1085,D1105,D1135,D1145,D1190,D1211,D1256,D1307,D1310,D1323)</f>
        <v>262374</v>
      </c>
      <c r="E4" s="125">
        <f>SUM(E5,E243,E283,E302,E392,E444,E500,E557,E686,E767,E838,E861,E969,E1021,E1085,E1105,E1135,E1145,E1190,E1211,E1256,E1307,E1310,E1323)</f>
        <v>218459</v>
      </c>
      <c r="F4" s="98">
        <f>E4/D4</f>
        <v>0.832624421627143</v>
      </c>
      <c r="G4" s="98">
        <v>1.01291770411688</v>
      </c>
    </row>
    <row r="5" s="65" customFormat="1" customHeight="1" spans="1:7">
      <c r="A5" s="92">
        <v>201</v>
      </c>
      <c r="B5" s="124" t="s">
        <v>79</v>
      </c>
      <c r="C5" s="148">
        <f>C6+C18+C25+C34+C45+C56+C67+C75+C84+C97+C106+C117+C129+C136+C144+C150+C157+C164+C171+C178+C185+C193+C199+C205+C212+C227+C234+C240</f>
        <v>10099</v>
      </c>
      <c r="D5" s="148">
        <f>D6+D18+D25+D34+D45+D56+D67+D75+D84+D97+D106+D117+D129+D136+D144+D150+D157+D164+D171+D178+D185+D193+D199+D205+D212+D227+D234+D240</f>
        <v>11683</v>
      </c>
      <c r="E5" s="125">
        <f>E6+E18+E25+E34+E45+E56+E67+E75+E84+E97+E106+E117+E129+E136+E144+E150+E157+E164+E171+E178+E185+E193+E199+E205+E212+E227+E234+E240</f>
        <v>11123</v>
      </c>
      <c r="F5" s="98">
        <f>E5/D5</f>
        <v>0.952067106051528</v>
      </c>
      <c r="G5" s="98">
        <v>1.36595849195628</v>
      </c>
    </row>
    <row r="6" s="65" customFormat="1" customHeight="1" spans="1:7">
      <c r="A6" s="92">
        <v>20101</v>
      </c>
      <c r="B6" s="124" t="s">
        <v>80</v>
      </c>
      <c r="C6" s="127">
        <v>508</v>
      </c>
      <c r="D6" s="127">
        <v>413</v>
      </c>
      <c r="E6" s="125">
        <f>SUM(E7:E17)</f>
        <v>390</v>
      </c>
      <c r="F6" s="98">
        <f>E6/D6</f>
        <v>0.944309927360775</v>
      </c>
      <c r="G6" s="98">
        <v>0.835117773019272</v>
      </c>
    </row>
    <row r="7" s="65" customFormat="1" customHeight="1" spans="1:7">
      <c r="A7" s="92">
        <v>2010101</v>
      </c>
      <c r="B7" s="92" t="s">
        <v>81</v>
      </c>
      <c r="C7" s="126"/>
      <c r="D7" s="126"/>
      <c r="E7" s="102">
        <v>334</v>
      </c>
      <c r="F7" s="99"/>
      <c r="G7" s="99">
        <v>0.841309823677582</v>
      </c>
    </row>
    <row r="8" s="65" customFormat="1" customHeight="1" spans="1:7">
      <c r="A8" s="92">
        <v>2010102</v>
      </c>
      <c r="B8" s="92" t="s">
        <v>82</v>
      </c>
      <c r="C8" s="126"/>
      <c r="D8" s="126"/>
      <c r="E8" s="102"/>
      <c r="F8" s="99"/>
      <c r="G8" s="99">
        <v>0</v>
      </c>
    </row>
    <row r="9" s="65" customFormat="1" customHeight="1" spans="1:7">
      <c r="A9" s="92">
        <v>2010103</v>
      </c>
      <c r="B9" s="92" t="s">
        <v>83</v>
      </c>
      <c r="C9" s="126"/>
      <c r="D9" s="126"/>
      <c r="E9" s="102"/>
      <c r="F9" s="99"/>
      <c r="G9" s="99"/>
    </row>
    <row r="10" s="65" customFormat="1" customHeight="1" spans="1:7">
      <c r="A10" s="92">
        <v>2010104</v>
      </c>
      <c r="B10" s="92" t="s">
        <v>84</v>
      </c>
      <c r="C10" s="126"/>
      <c r="D10" s="126"/>
      <c r="E10" s="102">
        <v>15</v>
      </c>
      <c r="F10" s="99"/>
      <c r="G10" s="99">
        <v>0.681818181818182</v>
      </c>
    </row>
    <row r="11" s="65" customFormat="1" customHeight="1" spans="1:7">
      <c r="A11" s="92">
        <v>2010105</v>
      </c>
      <c r="B11" s="92" t="s">
        <v>85</v>
      </c>
      <c r="C11" s="126"/>
      <c r="D11" s="126"/>
      <c r="E11" s="102"/>
      <c r="F11" s="99"/>
      <c r="G11" s="99"/>
    </row>
    <row r="12" s="65" customFormat="1" customHeight="1" spans="1:7">
      <c r="A12" s="92">
        <v>2010106</v>
      </c>
      <c r="B12" s="92" t="s">
        <v>86</v>
      </c>
      <c r="C12" s="126"/>
      <c r="D12" s="126"/>
      <c r="E12" s="102"/>
      <c r="F12" s="99"/>
      <c r="G12" s="99"/>
    </row>
    <row r="13" s="65" customFormat="1" customHeight="1" spans="1:7">
      <c r="A13" s="92">
        <v>2010107</v>
      </c>
      <c r="B13" s="92" t="s">
        <v>87</v>
      </c>
      <c r="C13" s="126"/>
      <c r="D13" s="126"/>
      <c r="E13" s="102"/>
      <c r="F13" s="99"/>
      <c r="G13" s="99"/>
    </row>
    <row r="14" s="65" customFormat="1" customHeight="1" spans="1:7">
      <c r="A14" s="92">
        <v>2010108</v>
      </c>
      <c r="B14" s="92" t="s">
        <v>88</v>
      </c>
      <c r="C14" s="126"/>
      <c r="D14" s="126"/>
      <c r="E14" s="102">
        <v>31</v>
      </c>
      <c r="F14" s="99"/>
      <c r="G14" s="99">
        <v>1.82352941176471</v>
      </c>
    </row>
    <row r="15" s="65" customFormat="1" customHeight="1" spans="1:7">
      <c r="A15" s="92">
        <v>2010109</v>
      </c>
      <c r="B15" s="92" t="s">
        <v>89</v>
      </c>
      <c r="C15" s="126"/>
      <c r="D15" s="126"/>
      <c r="E15" s="102"/>
      <c r="F15" s="99"/>
      <c r="G15" s="99"/>
    </row>
    <row r="16" s="65" customFormat="1" customHeight="1" spans="1:7">
      <c r="A16" s="92">
        <v>2010150</v>
      </c>
      <c r="B16" s="92" t="s">
        <v>90</v>
      </c>
      <c r="C16" s="126"/>
      <c r="D16" s="126"/>
      <c r="E16" s="102"/>
      <c r="F16" s="99"/>
      <c r="G16" s="99"/>
    </row>
    <row r="17" s="65" customFormat="1" customHeight="1" spans="1:7">
      <c r="A17" s="92">
        <v>2010199</v>
      </c>
      <c r="B17" s="92" t="s">
        <v>91</v>
      </c>
      <c r="C17" s="126"/>
      <c r="D17" s="126"/>
      <c r="E17" s="102">
        <v>10</v>
      </c>
      <c r="F17" s="99"/>
      <c r="G17" s="99"/>
    </row>
    <row r="18" s="65" customFormat="1" customHeight="1" spans="1:7">
      <c r="A18" s="92">
        <v>20102</v>
      </c>
      <c r="B18" s="124" t="s">
        <v>92</v>
      </c>
      <c r="C18" s="127">
        <v>567</v>
      </c>
      <c r="D18" s="127">
        <v>438</v>
      </c>
      <c r="E18" s="125">
        <f>SUM(E19:E24)</f>
        <v>429</v>
      </c>
      <c r="F18" s="98">
        <f>E18/D18</f>
        <v>0.979452054794521</v>
      </c>
      <c r="G18" s="98">
        <v>0.942857142857143</v>
      </c>
    </row>
    <row r="19" s="65" customFormat="1" customHeight="1" spans="1:7">
      <c r="A19" s="92">
        <v>2010201</v>
      </c>
      <c r="B19" s="92" t="s">
        <v>81</v>
      </c>
      <c r="C19" s="126"/>
      <c r="D19" s="126"/>
      <c r="E19" s="102">
        <v>367</v>
      </c>
      <c r="F19" s="99"/>
      <c r="G19" s="99">
        <v>0.991891891891892</v>
      </c>
    </row>
    <row r="20" s="65" customFormat="1" customHeight="1" spans="1:7">
      <c r="A20" s="92">
        <v>2010202</v>
      </c>
      <c r="B20" s="92" t="s">
        <v>82</v>
      </c>
      <c r="C20" s="126"/>
      <c r="D20" s="126"/>
      <c r="E20" s="102">
        <v>2</v>
      </c>
      <c r="F20" s="99"/>
      <c r="G20" s="99">
        <v>0.05</v>
      </c>
    </row>
    <row r="21" s="65" customFormat="1" customHeight="1" spans="1:7">
      <c r="A21" s="92">
        <v>2010203</v>
      </c>
      <c r="B21" s="92" t="s">
        <v>83</v>
      </c>
      <c r="C21" s="126"/>
      <c r="D21" s="126"/>
      <c r="E21" s="102"/>
      <c r="F21" s="99"/>
      <c r="G21" s="99"/>
    </row>
    <row r="22" s="65" customFormat="1" customHeight="1" spans="1:7">
      <c r="A22" s="92">
        <v>2010204</v>
      </c>
      <c r="B22" s="92" t="s">
        <v>93</v>
      </c>
      <c r="C22" s="126"/>
      <c r="D22" s="126"/>
      <c r="E22" s="102">
        <v>20</v>
      </c>
      <c r="F22" s="99"/>
      <c r="G22" s="99">
        <v>0.666666666666667</v>
      </c>
    </row>
    <row r="23" s="65" customFormat="1" customHeight="1" spans="1:7">
      <c r="A23" s="92">
        <v>2010205</v>
      </c>
      <c r="B23" s="92" t="s">
        <v>94</v>
      </c>
      <c r="C23" s="126"/>
      <c r="D23" s="126"/>
      <c r="E23" s="102">
        <v>28</v>
      </c>
      <c r="F23" s="99"/>
      <c r="G23" s="99">
        <v>1.86666666666667</v>
      </c>
    </row>
    <row r="24" s="65" customFormat="1" customHeight="1" spans="1:7">
      <c r="A24" s="92">
        <v>2010299</v>
      </c>
      <c r="B24" s="92" t="s">
        <v>95</v>
      </c>
      <c r="C24" s="126"/>
      <c r="D24" s="126"/>
      <c r="E24" s="102">
        <v>12</v>
      </c>
      <c r="F24" s="99"/>
      <c r="G24" s="99"/>
    </row>
    <row r="25" s="65" customFormat="1" customHeight="1" spans="1:7">
      <c r="A25" s="92">
        <v>20103</v>
      </c>
      <c r="B25" s="124" t="s">
        <v>96</v>
      </c>
      <c r="C25" s="127">
        <v>3779</v>
      </c>
      <c r="D25" s="127">
        <v>3414</v>
      </c>
      <c r="E25" s="125">
        <f>SUM(E26:E33)</f>
        <v>3406</v>
      </c>
      <c r="F25" s="98">
        <f>E25/D25</f>
        <v>0.997656707674282</v>
      </c>
      <c r="G25" s="98">
        <v>2.03952095808383</v>
      </c>
    </row>
    <row r="26" s="65" customFormat="1" customHeight="1" spans="1:7">
      <c r="A26" s="92">
        <v>2010301</v>
      </c>
      <c r="B26" s="92" t="s">
        <v>81</v>
      </c>
      <c r="C26" s="126"/>
      <c r="D26" s="126"/>
      <c r="E26" s="102">
        <v>1889</v>
      </c>
      <c r="F26" s="99"/>
      <c r="G26" s="99">
        <v>1.30907830907831</v>
      </c>
    </row>
    <row r="27" s="65" customFormat="1" customHeight="1" spans="1:7">
      <c r="A27" s="92">
        <v>2010302</v>
      </c>
      <c r="B27" s="92" t="s">
        <v>82</v>
      </c>
      <c r="C27" s="126"/>
      <c r="D27" s="126"/>
      <c r="E27" s="102">
        <v>171</v>
      </c>
      <c r="F27" s="99"/>
      <c r="G27" s="99">
        <v>-0.144547759932375</v>
      </c>
    </row>
    <row r="28" s="65" customFormat="1" customHeight="1" spans="1:7">
      <c r="A28" s="92">
        <v>2010303</v>
      </c>
      <c r="B28" s="92" t="s">
        <v>83</v>
      </c>
      <c r="C28" s="126"/>
      <c r="D28" s="126"/>
      <c r="E28" s="102">
        <v>805</v>
      </c>
      <c r="F28" s="99"/>
      <c r="G28" s="99">
        <v>1.07190412782956</v>
      </c>
    </row>
    <row r="29" s="65" customFormat="1" customHeight="1" spans="1:7">
      <c r="A29" s="92">
        <v>2010304</v>
      </c>
      <c r="B29" s="92" t="s">
        <v>97</v>
      </c>
      <c r="C29" s="126"/>
      <c r="D29" s="126"/>
      <c r="E29" s="102"/>
      <c r="F29" s="99"/>
      <c r="G29" s="99"/>
    </row>
    <row r="30" s="65" customFormat="1" customHeight="1" spans="1:7">
      <c r="A30" s="92">
        <v>2010305</v>
      </c>
      <c r="B30" s="92" t="s">
        <v>98</v>
      </c>
      <c r="C30" s="126"/>
      <c r="D30" s="126"/>
      <c r="E30" s="102"/>
      <c r="F30" s="99"/>
      <c r="G30" s="99"/>
    </row>
    <row r="31" s="65" customFormat="1" customHeight="1" spans="1:7">
      <c r="A31" s="92">
        <v>2010206</v>
      </c>
      <c r="B31" s="92" t="s">
        <v>99</v>
      </c>
      <c r="C31" s="126"/>
      <c r="D31" s="126"/>
      <c r="E31" s="102"/>
      <c r="F31" s="99"/>
      <c r="G31" s="99"/>
    </row>
    <row r="32" s="65" customFormat="1" customHeight="1" spans="1:7">
      <c r="A32" s="92">
        <v>2010350</v>
      </c>
      <c r="B32" s="92" t="s">
        <v>90</v>
      </c>
      <c r="C32" s="126"/>
      <c r="D32" s="126"/>
      <c r="E32" s="102">
        <v>497</v>
      </c>
      <c r="F32" s="99"/>
      <c r="G32" s="99">
        <v>0.963178294573643</v>
      </c>
    </row>
    <row r="33" s="65" customFormat="1" customHeight="1" spans="1:7">
      <c r="A33" s="92">
        <v>2010399</v>
      </c>
      <c r="B33" s="92" t="s">
        <v>100</v>
      </c>
      <c r="C33" s="126"/>
      <c r="D33" s="126"/>
      <c r="E33" s="102">
        <v>44</v>
      </c>
      <c r="F33" s="99"/>
      <c r="G33" s="99">
        <v>0.307692307692308</v>
      </c>
    </row>
    <row r="34" s="65" customFormat="1" customHeight="1" spans="1:7">
      <c r="A34" s="92">
        <v>20104</v>
      </c>
      <c r="B34" s="124" t="s">
        <v>101</v>
      </c>
      <c r="C34" s="127">
        <v>475</v>
      </c>
      <c r="D34" s="127">
        <v>675</v>
      </c>
      <c r="E34" s="125">
        <f>SUM(E35:E44)</f>
        <v>624</v>
      </c>
      <c r="F34" s="98">
        <f>E34/D34</f>
        <v>0.924444444444444</v>
      </c>
      <c r="G34" s="98">
        <v>1.11428571428571</v>
      </c>
    </row>
    <row r="35" s="65" customFormat="1" customHeight="1" spans="1:7">
      <c r="A35" s="92">
        <v>2010401</v>
      </c>
      <c r="B35" s="92" t="s">
        <v>81</v>
      </c>
      <c r="C35" s="126"/>
      <c r="D35" s="126"/>
      <c r="E35" s="102">
        <v>103</v>
      </c>
      <c r="F35" s="99"/>
      <c r="G35" s="99">
        <v>0.887931034482759</v>
      </c>
    </row>
    <row r="36" s="65" customFormat="1" customHeight="1" spans="1:7">
      <c r="A36" s="92">
        <v>2010402</v>
      </c>
      <c r="B36" s="92" t="s">
        <v>82</v>
      </c>
      <c r="C36" s="126"/>
      <c r="D36" s="126"/>
      <c r="E36" s="102">
        <v>69</v>
      </c>
      <c r="F36" s="99"/>
      <c r="G36" s="99">
        <v>0.22258064516129</v>
      </c>
    </row>
    <row r="37" s="65" customFormat="1" customHeight="1" spans="1:7">
      <c r="A37" s="92">
        <v>2010403</v>
      </c>
      <c r="B37" s="92" t="s">
        <v>83</v>
      </c>
      <c r="C37" s="126"/>
      <c r="D37" s="126"/>
      <c r="E37" s="102"/>
      <c r="F37" s="99"/>
      <c r="G37" s="99"/>
    </row>
    <row r="38" s="65" customFormat="1" customHeight="1" spans="1:7">
      <c r="A38" s="92">
        <v>2010404</v>
      </c>
      <c r="B38" s="92" t="s">
        <v>102</v>
      </c>
      <c r="C38" s="126"/>
      <c r="D38" s="126"/>
      <c r="E38" s="102"/>
      <c r="F38" s="99"/>
      <c r="G38" s="99"/>
    </row>
    <row r="39" s="65" customFormat="1" customHeight="1" spans="1:7">
      <c r="A39" s="92">
        <v>2010405</v>
      </c>
      <c r="B39" s="92" t="s">
        <v>103</v>
      </c>
      <c r="C39" s="126"/>
      <c r="D39" s="126"/>
      <c r="E39" s="102"/>
      <c r="F39" s="99"/>
      <c r="G39" s="99"/>
    </row>
    <row r="40" s="65" customFormat="1" customHeight="1" spans="1:7">
      <c r="A40" s="92">
        <v>2010406</v>
      </c>
      <c r="B40" s="92" t="s">
        <v>104</v>
      </c>
      <c r="C40" s="126"/>
      <c r="D40" s="126"/>
      <c r="E40" s="102"/>
      <c r="F40" s="99"/>
      <c r="G40" s="99"/>
    </row>
    <row r="41" s="65" customFormat="1" customHeight="1" spans="1:7">
      <c r="A41" s="92">
        <v>2010407</v>
      </c>
      <c r="B41" s="92" t="s">
        <v>105</v>
      </c>
      <c r="C41" s="126"/>
      <c r="D41" s="126"/>
      <c r="E41" s="102"/>
      <c r="F41" s="99"/>
      <c r="G41" s="99"/>
    </row>
    <row r="42" s="65" customFormat="1" customHeight="1" spans="1:7">
      <c r="A42" s="92">
        <v>2010408</v>
      </c>
      <c r="B42" s="92" t="s">
        <v>106</v>
      </c>
      <c r="C42" s="126"/>
      <c r="D42" s="126"/>
      <c r="E42" s="102"/>
      <c r="F42" s="99"/>
      <c r="G42" s="99"/>
    </row>
    <row r="43" s="65" customFormat="1" customHeight="1" spans="1:7">
      <c r="A43" s="92">
        <v>2010450</v>
      </c>
      <c r="B43" s="92" t="s">
        <v>90</v>
      </c>
      <c r="C43" s="126"/>
      <c r="D43" s="126"/>
      <c r="E43" s="102">
        <v>145</v>
      </c>
      <c r="F43" s="99"/>
      <c r="G43" s="99">
        <v>1.08208955223881</v>
      </c>
    </row>
    <row r="44" s="65" customFormat="1" customHeight="1" spans="1:7">
      <c r="A44" s="92">
        <v>2010499</v>
      </c>
      <c r="B44" s="92" t="s">
        <v>107</v>
      </c>
      <c r="C44" s="126"/>
      <c r="D44" s="126"/>
      <c r="E44" s="102">
        <v>307</v>
      </c>
      <c r="F44" s="99"/>
      <c r="G44" s="99"/>
    </row>
    <row r="45" s="65" customFormat="1" customHeight="1" spans="1:7">
      <c r="A45" s="92">
        <v>20105</v>
      </c>
      <c r="B45" s="124" t="s">
        <v>108</v>
      </c>
      <c r="C45" s="127">
        <v>206</v>
      </c>
      <c r="D45" s="127">
        <v>300</v>
      </c>
      <c r="E45" s="125">
        <f>SUM(E46:E55)</f>
        <v>300</v>
      </c>
      <c r="F45" s="98">
        <f>E45/D45</f>
        <v>1</v>
      </c>
      <c r="G45" s="98">
        <v>1.20967741935484</v>
      </c>
    </row>
    <row r="46" s="65" customFormat="1" customHeight="1" spans="1:7">
      <c r="A46" s="92">
        <v>2010501</v>
      </c>
      <c r="B46" s="92" t="s">
        <v>81</v>
      </c>
      <c r="C46" s="126"/>
      <c r="D46" s="126"/>
      <c r="E46" s="102">
        <v>78</v>
      </c>
      <c r="F46" s="99"/>
      <c r="G46" s="99">
        <v>1.05405405405405</v>
      </c>
    </row>
    <row r="47" s="65" customFormat="1" customHeight="1" spans="1:7">
      <c r="A47" s="92">
        <v>2010502</v>
      </c>
      <c r="B47" s="92" t="s">
        <v>82</v>
      </c>
      <c r="C47" s="126"/>
      <c r="D47" s="126"/>
      <c r="E47" s="102">
        <v>90</v>
      </c>
      <c r="F47" s="99"/>
      <c r="G47" s="99">
        <v>0.87378640776699</v>
      </c>
    </row>
    <row r="48" s="65" customFormat="1" customHeight="1" spans="1:7">
      <c r="A48" s="92">
        <v>2010503</v>
      </c>
      <c r="B48" s="92" t="s">
        <v>83</v>
      </c>
      <c r="C48" s="126"/>
      <c r="D48" s="126"/>
      <c r="E48" s="102"/>
      <c r="F48" s="99"/>
      <c r="G48" s="99"/>
    </row>
    <row r="49" s="65" customFormat="1" customHeight="1" spans="1:7">
      <c r="A49" s="92">
        <v>2010504</v>
      </c>
      <c r="B49" s="92" t="s">
        <v>109</v>
      </c>
      <c r="C49" s="126"/>
      <c r="D49" s="126"/>
      <c r="E49" s="102"/>
      <c r="F49" s="99"/>
      <c r="G49" s="99"/>
    </row>
    <row r="50" s="65" customFormat="1" customHeight="1" spans="1:7">
      <c r="A50" s="92">
        <v>2010505</v>
      </c>
      <c r="B50" s="92" t="s">
        <v>110</v>
      </c>
      <c r="C50" s="126"/>
      <c r="D50" s="126"/>
      <c r="E50" s="102"/>
      <c r="F50" s="99"/>
      <c r="G50" s="99"/>
    </row>
    <row r="51" s="65" customFormat="1" customHeight="1" spans="1:7">
      <c r="A51" s="92">
        <v>2010506</v>
      </c>
      <c r="B51" s="92" t="s">
        <v>111</v>
      </c>
      <c r="C51" s="126"/>
      <c r="D51" s="126"/>
      <c r="E51" s="102"/>
      <c r="F51" s="99"/>
      <c r="G51" s="99"/>
    </row>
    <row r="52" s="65" customFormat="1" customHeight="1" spans="1:7">
      <c r="A52" s="92">
        <v>2010507</v>
      </c>
      <c r="B52" s="92" t="s">
        <v>112</v>
      </c>
      <c r="C52" s="126"/>
      <c r="D52" s="126"/>
      <c r="E52" s="102">
        <v>55</v>
      </c>
      <c r="F52" s="99"/>
      <c r="G52" s="99">
        <v>2.75</v>
      </c>
    </row>
    <row r="53" s="65" customFormat="1" customHeight="1" spans="1:7">
      <c r="A53" s="92">
        <v>2010508</v>
      </c>
      <c r="B53" s="92" t="s">
        <v>113</v>
      </c>
      <c r="C53" s="126"/>
      <c r="D53" s="126"/>
      <c r="E53" s="102"/>
      <c r="F53" s="99"/>
      <c r="G53" s="99"/>
    </row>
    <row r="54" s="65" customFormat="1" customHeight="1" spans="1:7">
      <c r="A54" s="92">
        <v>2010550</v>
      </c>
      <c r="B54" s="92" t="s">
        <v>90</v>
      </c>
      <c r="C54" s="126"/>
      <c r="D54" s="126"/>
      <c r="E54" s="102">
        <v>50</v>
      </c>
      <c r="F54" s="99"/>
      <c r="G54" s="99">
        <v>0.980392156862745</v>
      </c>
    </row>
    <row r="55" s="65" customFormat="1" ht="18" customHeight="1" spans="1:7">
      <c r="A55" s="92">
        <v>2010599</v>
      </c>
      <c r="B55" s="92" t="s">
        <v>114</v>
      </c>
      <c r="C55" s="126"/>
      <c r="D55" s="126"/>
      <c r="E55" s="102">
        <v>27</v>
      </c>
      <c r="F55" s="99"/>
      <c r="G55" s="99"/>
    </row>
    <row r="56" s="65" customFormat="1" customHeight="1" spans="1:7">
      <c r="A56" s="92">
        <v>20106</v>
      </c>
      <c r="B56" s="124" t="s">
        <v>115</v>
      </c>
      <c r="C56" s="127">
        <v>572</v>
      </c>
      <c r="D56" s="127">
        <v>640</v>
      </c>
      <c r="E56" s="125">
        <f>SUM(E57:E66)</f>
        <v>640</v>
      </c>
      <c r="F56" s="98">
        <f>E56/D56</f>
        <v>1</v>
      </c>
      <c r="G56" s="98">
        <v>1.24513618677043</v>
      </c>
    </row>
    <row r="57" s="65" customFormat="1" customHeight="1" spans="1:7">
      <c r="A57" s="92">
        <v>2010601</v>
      </c>
      <c r="B57" s="92" t="s">
        <v>81</v>
      </c>
      <c r="C57" s="126"/>
      <c r="D57" s="126"/>
      <c r="E57" s="102">
        <v>128</v>
      </c>
      <c r="F57" s="99"/>
      <c r="G57" s="99">
        <v>1.04065040650407</v>
      </c>
    </row>
    <row r="58" s="65" customFormat="1" customHeight="1" spans="1:7">
      <c r="A58" s="92">
        <v>2010602</v>
      </c>
      <c r="B58" s="92" t="s">
        <v>82</v>
      </c>
      <c r="C58" s="126"/>
      <c r="D58" s="126"/>
      <c r="E58" s="102">
        <v>48</v>
      </c>
      <c r="F58" s="99"/>
      <c r="G58" s="99">
        <v>0.666666666666667</v>
      </c>
    </row>
    <row r="59" s="65" customFormat="1" customHeight="1" spans="1:7">
      <c r="A59" s="92">
        <v>2010603</v>
      </c>
      <c r="B59" s="92" t="s">
        <v>83</v>
      </c>
      <c r="C59" s="126"/>
      <c r="D59" s="126"/>
      <c r="E59" s="102"/>
      <c r="F59" s="99"/>
      <c r="G59" s="99"/>
    </row>
    <row r="60" s="65" customFormat="1" customHeight="1" spans="1:7">
      <c r="A60" s="92">
        <v>2010604</v>
      </c>
      <c r="B60" s="92" t="s">
        <v>116</v>
      </c>
      <c r="C60" s="126"/>
      <c r="D60" s="126"/>
      <c r="E60" s="102"/>
      <c r="F60" s="99"/>
      <c r="G60" s="99"/>
    </row>
    <row r="61" s="65" customFormat="1" customHeight="1" spans="1:7">
      <c r="A61" s="92">
        <v>2010605</v>
      </c>
      <c r="B61" s="92" t="s">
        <v>117</v>
      </c>
      <c r="C61" s="126"/>
      <c r="D61" s="126"/>
      <c r="E61" s="102">
        <v>13</v>
      </c>
      <c r="F61" s="99"/>
      <c r="G61" s="99">
        <v>0.65</v>
      </c>
    </row>
    <row r="62" s="65" customFormat="1" customHeight="1" spans="1:7">
      <c r="A62" s="92">
        <v>2010606</v>
      </c>
      <c r="B62" s="92" t="s">
        <v>118</v>
      </c>
      <c r="C62" s="126"/>
      <c r="D62" s="126"/>
      <c r="E62" s="102">
        <v>10</v>
      </c>
      <c r="F62" s="99"/>
      <c r="G62" s="99"/>
    </row>
    <row r="63" s="65" customFormat="1" customHeight="1" spans="1:7">
      <c r="A63" s="92">
        <v>2010607</v>
      </c>
      <c r="B63" s="92" t="s">
        <v>119</v>
      </c>
      <c r="C63" s="126"/>
      <c r="D63" s="126"/>
      <c r="E63" s="102">
        <v>27</v>
      </c>
      <c r="F63" s="99"/>
      <c r="G63" s="99">
        <v>1.125</v>
      </c>
    </row>
    <row r="64" s="65" customFormat="1" customHeight="1" spans="1:7">
      <c r="A64" s="92">
        <v>2010608</v>
      </c>
      <c r="B64" s="92" t="s">
        <v>120</v>
      </c>
      <c r="C64" s="126"/>
      <c r="D64" s="126"/>
      <c r="E64" s="102">
        <v>72</v>
      </c>
      <c r="F64" s="99"/>
      <c r="G64" s="99"/>
    </row>
    <row r="65" s="65" customFormat="1" customHeight="1" spans="1:7">
      <c r="A65" s="92">
        <v>2010650</v>
      </c>
      <c r="B65" s="92" t="s">
        <v>90</v>
      </c>
      <c r="C65" s="126"/>
      <c r="D65" s="126"/>
      <c r="E65" s="102">
        <v>211</v>
      </c>
      <c r="F65" s="99"/>
      <c r="G65" s="99">
        <v>1.01442307692308</v>
      </c>
    </row>
    <row r="66" s="65" customFormat="1" customHeight="1" spans="1:7">
      <c r="A66" s="92">
        <v>2010699</v>
      </c>
      <c r="B66" s="92" t="s">
        <v>121</v>
      </c>
      <c r="C66" s="126"/>
      <c r="D66" s="126"/>
      <c r="E66" s="102">
        <v>131</v>
      </c>
      <c r="F66" s="99"/>
      <c r="G66" s="99">
        <v>1.95522388059702</v>
      </c>
    </row>
    <row r="67" s="65" customFormat="1" customHeight="1" spans="1:7">
      <c r="A67" s="92">
        <v>20107</v>
      </c>
      <c r="B67" s="124" t="s">
        <v>122</v>
      </c>
      <c r="C67" s="127">
        <v>300</v>
      </c>
      <c r="D67" s="127">
        <v>352</v>
      </c>
      <c r="E67" s="125">
        <f>SUM(E68:E74)</f>
        <v>352</v>
      </c>
      <c r="F67" s="98">
        <f>E67/D67</f>
        <v>1</v>
      </c>
      <c r="G67" s="98">
        <v>0.704</v>
      </c>
    </row>
    <row r="68" s="65" customFormat="1" customHeight="1" spans="1:7">
      <c r="A68" s="92">
        <v>2010701</v>
      </c>
      <c r="B68" s="92" t="s">
        <v>81</v>
      </c>
      <c r="C68" s="126"/>
      <c r="D68" s="126"/>
      <c r="E68" s="102"/>
      <c r="F68" s="99"/>
      <c r="G68" s="99"/>
    </row>
    <row r="69" s="65" customFormat="1" customHeight="1" spans="1:7">
      <c r="A69" s="92">
        <v>2010702</v>
      </c>
      <c r="B69" s="92" t="s">
        <v>82</v>
      </c>
      <c r="C69" s="126"/>
      <c r="D69" s="126"/>
      <c r="E69" s="102"/>
      <c r="F69" s="99"/>
      <c r="G69" s="99"/>
    </row>
    <row r="70" s="65" customFormat="1" customHeight="1" spans="1:7">
      <c r="A70" s="92">
        <v>2010703</v>
      </c>
      <c r="B70" s="92" t="s">
        <v>83</v>
      </c>
      <c r="C70" s="126"/>
      <c r="D70" s="126"/>
      <c r="E70" s="102"/>
      <c r="F70" s="99"/>
      <c r="G70" s="99"/>
    </row>
    <row r="71" s="65" customFormat="1" customHeight="1" spans="1:7">
      <c r="A71" s="92">
        <v>2010709</v>
      </c>
      <c r="B71" s="92" t="s">
        <v>119</v>
      </c>
      <c r="C71" s="126"/>
      <c r="D71" s="126"/>
      <c r="E71" s="102"/>
      <c r="F71" s="99"/>
      <c r="G71" s="99"/>
    </row>
    <row r="72" s="65" customFormat="1" customHeight="1" spans="1:7">
      <c r="A72" s="92">
        <v>2010710</v>
      </c>
      <c r="B72" s="92" t="s">
        <v>123</v>
      </c>
      <c r="C72" s="126"/>
      <c r="D72" s="126"/>
      <c r="E72" s="102"/>
      <c r="F72" s="99"/>
      <c r="G72" s="99"/>
    </row>
    <row r="73" s="65" customFormat="1" customHeight="1" spans="1:7">
      <c r="A73" s="92">
        <v>2010750</v>
      </c>
      <c r="B73" s="92" t="s">
        <v>90</v>
      </c>
      <c r="C73" s="126"/>
      <c r="D73" s="126"/>
      <c r="E73" s="102"/>
      <c r="F73" s="99"/>
      <c r="G73" s="99"/>
    </row>
    <row r="74" s="65" customFormat="1" customHeight="1" spans="1:7">
      <c r="A74" s="92">
        <v>2010799</v>
      </c>
      <c r="B74" s="92" t="s">
        <v>124</v>
      </c>
      <c r="C74" s="126"/>
      <c r="D74" s="126"/>
      <c r="E74" s="102">
        <v>352</v>
      </c>
      <c r="F74" s="99"/>
      <c r="G74" s="99">
        <v>0.704</v>
      </c>
    </row>
    <row r="75" s="65" customFormat="1" customHeight="1" spans="1:7">
      <c r="A75" s="92">
        <v>20108</v>
      </c>
      <c r="B75" s="124" t="s">
        <v>125</v>
      </c>
      <c r="C75" s="127">
        <v>201</v>
      </c>
      <c r="D75" s="127">
        <v>191</v>
      </c>
      <c r="E75" s="125">
        <f>SUM(E76:E83)</f>
        <v>186</v>
      </c>
      <c r="F75" s="98">
        <f>E75/D75</f>
        <v>0.973821989528796</v>
      </c>
      <c r="G75" s="98">
        <v>1.02762430939227</v>
      </c>
    </row>
    <row r="76" s="65" customFormat="1" customHeight="1" spans="1:7">
      <c r="A76" s="92">
        <v>2010801</v>
      </c>
      <c r="B76" s="92" t="s">
        <v>81</v>
      </c>
      <c r="C76" s="126"/>
      <c r="D76" s="126"/>
      <c r="E76" s="102">
        <v>85</v>
      </c>
      <c r="F76" s="99"/>
      <c r="G76" s="99">
        <v>1.04938271604938</v>
      </c>
    </row>
    <row r="77" s="65" customFormat="1" customHeight="1" spans="1:7">
      <c r="A77" s="92">
        <v>2010802</v>
      </c>
      <c r="B77" s="92" t="s">
        <v>82</v>
      </c>
      <c r="C77" s="126"/>
      <c r="D77" s="126"/>
      <c r="E77" s="102">
        <v>9</v>
      </c>
      <c r="F77" s="99"/>
      <c r="G77" s="99">
        <v>0.6</v>
      </c>
    </row>
    <row r="78" s="65" customFormat="1" customHeight="1" spans="1:7">
      <c r="A78" s="92">
        <v>2010803</v>
      </c>
      <c r="B78" s="92" t="s">
        <v>83</v>
      </c>
      <c r="C78" s="126"/>
      <c r="D78" s="126"/>
      <c r="E78" s="102"/>
      <c r="F78" s="99"/>
      <c r="G78" s="99"/>
    </row>
    <row r="79" s="65" customFormat="1" customHeight="1" spans="1:7">
      <c r="A79" s="92">
        <v>2010804</v>
      </c>
      <c r="B79" s="92" t="s">
        <v>126</v>
      </c>
      <c r="C79" s="126"/>
      <c r="D79" s="126"/>
      <c r="E79" s="102">
        <v>40</v>
      </c>
      <c r="F79" s="99"/>
      <c r="G79" s="99">
        <v>0.975609756097561</v>
      </c>
    </row>
    <row r="80" s="65" customFormat="1" customHeight="1" spans="1:7">
      <c r="A80" s="92">
        <v>2010805</v>
      </c>
      <c r="B80" s="92" t="s">
        <v>127</v>
      </c>
      <c r="C80" s="126"/>
      <c r="D80" s="126"/>
      <c r="E80" s="102"/>
      <c r="F80" s="99"/>
      <c r="G80" s="99"/>
    </row>
    <row r="81" s="65" customFormat="1" customHeight="1" spans="1:7">
      <c r="A81" s="92">
        <v>2010806</v>
      </c>
      <c r="B81" s="92" t="s">
        <v>119</v>
      </c>
      <c r="C81" s="126"/>
      <c r="D81" s="126"/>
      <c r="E81" s="102"/>
      <c r="F81" s="99"/>
      <c r="G81" s="99"/>
    </row>
    <row r="82" s="65" customFormat="1" customHeight="1" spans="1:7">
      <c r="A82" s="92">
        <v>2010850</v>
      </c>
      <c r="B82" s="92" t="s">
        <v>90</v>
      </c>
      <c r="C82" s="126"/>
      <c r="D82" s="126"/>
      <c r="E82" s="102">
        <v>52</v>
      </c>
      <c r="F82" s="99"/>
      <c r="G82" s="99">
        <v>1.18181818181818</v>
      </c>
    </row>
    <row r="83" s="65" customFormat="1" customHeight="1" spans="1:7">
      <c r="A83" s="92">
        <v>2010899</v>
      </c>
      <c r="B83" s="92" t="s">
        <v>128</v>
      </c>
      <c r="C83" s="126"/>
      <c r="D83" s="126"/>
      <c r="E83" s="102"/>
      <c r="F83" s="99"/>
      <c r="G83" s="99"/>
    </row>
    <row r="84" s="65" customFormat="1" customHeight="1" spans="1:7">
      <c r="A84" s="92">
        <v>20109</v>
      </c>
      <c r="B84" s="124" t="s">
        <v>129</v>
      </c>
      <c r="C84" s="126"/>
      <c r="D84" s="126"/>
      <c r="E84" s="102"/>
      <c r="F84" s="99"/>
      <c r="G84" s="99"/>
    </row>
    <row r="85" s="65" customFormat="1" customHeight="1" spans="1:7">
      <c r="A85" s="92">
        <v>2010901</v>
      </c>
      <c r="B85" s="92" t="s">
        <v>81</v>
      </c>
      <c r="C85" s="126"/>
      <c r="D85" s="126"/>
      <c r="E85" s="102"/>
      <c r="F85" s="99"/>
      <c r="G85" s="99"/>
    </row>
    <row r="86" s="65" customFormat="1" customHeight="1" spans="1:7">
      <c r="A86" s="92">
        <v>2010902</v>
      </c>
      <c r="B86" s="92" t="s">
        <v>82</v>
      </c>
      <c r="C86" s="126"/>
      <c r="D86" s="126"/>
      <c r="E86" s="102"/>
      <c r="F86" s="99"/>
      <c r="G86" s="99"/>
    </row>
    <row r="87" s="65" customFormat="1" customHeight="1" spans="1:7">
      <c r="A87" s="92">
        <v>2010903</v>
      </c>
      <c r="B87" s="92" t="s">
        <v>83</v>
      </c>
      <c r="C87" s="126"/>
      <c r="D87" s="126"/>
      <c r="E87" s="102"/>
      <c r="F87" s="99"/>
      <c r="G87" s="99"/>
    </row>
    <row r="88" s="65" customFormat="1" customHeight="1" spans="1:7">
      <c r="A88" s="92">
        <v>2010905</v>
      </c>
      <c r="B88" s="92" t="s">
        <v>130</v>
      </c>
      <c r="C88" s="126"/>
      <c r="D88" s="126"/>
      <c r="E88" s="102"/>
      <c r="F88" s="99"/>
      <c r="G88" s="99"/>
    </row>
    <row r="89" s="65" customFormat="1" customHeight="1" spans="1:7">
      <c r="A89" s="92">
        <v>2010907</v>
      </c>
      <c r="B89" s="92" t="s">
        <v>131</v>
      </c>
      <c r="C89" s="126"/>
      <c r="D89" s="126"/>
      <c r="E89" s="102"/>
      <c r="F89" s="99"/>
      <c r="G89" s="99"/>
    </row>
    <row r="90" s="65" customFormat="1" customHeight="1" spans="1:7">
      <c r="A90" s="92">
        <v>2010908</v>
      </c>
      <c r="B90" s="92" t="s">
        <v>119</v>
      </c>
      <c r="C90" s="126"/>
      <c r="D90" s="126"/>
      <c r="E90" s="102"/>
      <c r="F90" s="99"/>
      <c r="G90" s="99"/>
    </row>
    <row r="91" s="65" customFormat="1" customHeight="1" spans="1:7">
      <c r="A91" s="92">
        <v>2010909</v>
      </c>
      <c r="B91" s="92" t="s">
        <v>132</v>
      </c>
      <c r="C91" s="126"/>
      <c r="D91" s="126"/>
      <c r="E91" s="102"/>
      <c r="F91" s="99"/>
      <c r="G91" s="99"/>
    </row>
    <row r="92" s="65" customFormat="1" customHeight="1" spans="1:7">
      <c r="A92" s="92">
        <v>2010910</v>
      </c>
      <c r="B92" s="92" t="s">
        <v>133</v>
      </c>
      <c r="C92" s="126"/>
      <c r="D92" s="126"/>
      <c r="E92" s="102"/>
      <c r="F92" s="99"/>
      <c r="G92" s="99"/>
    </row>
    <row r="93" s="65" customFormat="1" customHeight="1" spans="1:7">
      <c r="A93" s="92">
        <v>2010911</v>
      </c>
      <c r="B93" s="92" t="s">
        <v>134</v>
      </c>
      <c r="C93" s="126"/>
      <c r="D93" s="126"/>
      <c r="E93" s="102"/>
      <c r="F93" s="99"/>
      <c r="G93" s="99"/>
    </row>
    <row r="94" s="65" customFormat="1" customHeight="1" spans="1:7">
      <c r="A94" s="92">
        <v>2010912</v>
      </c>
      <c r="B94" s="92" t="s">
        <v>135</v>
      </c>
      <c r="C94" s="126"/>
      <c r="D94" s="126"/>
      <c r="E94" s="102"/>
      <c r="F94" s="99"/>
      <c r="G94" s="99"/>
    </row>
    <row r="95" s="65" customFormat="1" customHeight="1" spans="1:7">
      <c r="A95" s="92">
        <v>2010950</v>
      </c>
      <c r="B95" s="92" t="s">
        <v>90</v>
      </c>
      <c r="C95" s="126"/>
      <c r="D95" s="126"/>
      <c r="E95" s="102"/>
      <c r="F95" s="99"/>
      <c r="G95" s="99"/>
    </row>
    <row r="96" s="65" customFormat="1" customHeight="1" spans="1:7">
      <c r="A96" s="92">
        <v>2010999</v>
      </c>
      <c r="B96" s="92" t="s">
        <v>136</v>
      </c>
      <c r="C96" s="126"/>
      <c r="D96" s="126"/>
      <c r="E96" s="102"/>
      <c r="F96" s="99"/>
      <c r="G96" s="99"/>
    </row>
    <row r="97" s="65" customFormat="1" customHeight="1" spans="1:7">
      <c r="A97" s="92">
        <v>20111</v>
      </c>
      <c r="B97" s="124" t="s">
        <v>137</v>
      </c>
      <c r="C97" s="127">
        <v>850</v>
      </c>
      <c r="D97" s="127">
        <v>769</v>
      </c>
      <c r="E97" s="125">
        <f>SUM(E98:E105)</f>
        <v>769</v>
      </c>
      <c r="F97" s="98">
        <f>E97/D97</f>
        <v>1</v>
      </c>
      <c r="G97" s="98">
        <v>1.0954415954416</v>
      </c>
    </row>
    <row r="98" s="65" customFormat="1" customHeight="1" spans="1:7">
      <c r="A98" s="92">
        <v>2011101</v>
      </c>
      <c r="B98" s="92" t="s">
        <v>81</v>
      </c>
      <c r="C98" s="126"/>
      <c r="D98" s="126"/>
      <c r="E98" s="102">
        <v>662</v>
      </c>
      <c r="F98" s="99"/>
      <c r="G98" s="99">
        <v>1.07293354943274</v>
      </c>
    </row>
    <row r="99" s="65" customFormat="1" customHeight="1" spans="1:7">
      <c r="A99" s="92">
        <v>2011102</v>
      </c>
      <c r="B99" s="92" t="s">
        <v>82</v>
      </c>
      <c r="C99" s="126"/>
      <c r="D99" s="126"/>
      <c r="E99" s="102">
        <v>38</v>
      </c>
      <c r="F99" s="99"/>
      <c r="G99" s="99">
        <v>0.447058823529412</v>
      </c>
    </row>
    <row r="100" s="65" customFormat="1" customHeight="1" spans="1:7">
      <c r="A100" s="92">
        <v>2011103</v>
      </c>
      <c r="B100" s="92" t="s">
        <v>83</v>
      </c>
      <c r="C100" s="126"/>
      <c r="D100" s="126"/>
      <c r="E100" s="102"/>
      <c r="F100" s="99"/>
      <c r="G100" s="99"/>
    </row>
    <row r="101" s="65" customFormat="1" customHeight="1" spans="1:7">
      <c r="A101" s="92">
        <v>2011104</v>
      </c>
      <c r="B101" s="92" t="s">
        <v>138</v>
      </c>
      <c r="C101" s="126"/>
      <c r="D101" s="126"/>
      <c r="E101" s="102"/>
      <c r="F101" s="99"/>
      <c r="G101" s="99"/>
    </row>
    <row r="102" s="65" customFormat="1" customHeight="1" spans="1:7">
      <c r="A102" s="92">
        <v>2011105</v>
      </c>
      <c r="B102" s="92" t="s">
        <v>139</v>
      </c>
      <c r="C102" s="126"/>
      <c r="D102" s="126"/>
      <c r="E102" s="102"/>
      <c r="F102" s="99"/>
      <c r="G102" s="99"/>
    </row>
    <row r="103" s="65" customFormat="1" customHeight="1" spans="1:7">
      <c r="A103" s="92">
        <v>2011106</v>
      </c>
      <c r="B103" s="92" t="s">
        <v>140</v>
      </c>
      <c r="C103" s="126"/>
      <c r="D103" s="126"/>
      <c r="E103" s="102"/>
      <c r="F103" s="99"/>
      <c r="G103" s="99"/>
    </row>
    <row r="104" s="65" customFormat="1" customHeight="1" spans="1:7">
      <c r="A104" s="92">
        <v>2011150</v>
      </c>
      <c r="B104" s="92" t="s">
        <v>90</v>
      </c>
      <c r="C104" s="126"/>
      <c r="D104" s="126"/>
      <c r="E104" s="102"/>
      <c r="F104" s="99"/>
      <c r="G104" s="99"/>
    </row>
    <row r="105" s="65" customFormat="1" customHeight="1" spans="1:7">
      <c r="A105" s="92">
        <v>2011199</v>
      </c>
      <c r="B105" s="92" t="s">
        <v>141</v>
      </c>
      <c r="C105" s="126"/>
      <c r="D105" s="126"/>
      <c r="E105" s="102">
        <v>69</v>
      </c>
      <c r="F105" s="99"/>
      <c r="G105" s="99"/>
    </row>
    <row r="106" s="65" customFormat="1" customHeight="1" spans="1:7">
      <c r="A106" s="92">
        <v>20113</v>
      </c>
      <c r="B106" s="124" t="s">
        <v>142</v>
      </c>
      <c r="C106" s="127"/>
      <c r="D106" s="127">
        <v>416</v>
      </c>
      <c r="E106" s="125">
        <f>SUM(E107:E116)</f>
        <v>315</v>
      </c>
      <c r="F106" s="98">
        <f>E106/D106</f>
        <v>0.757211538461538</v>
      </c>
      <c r="G106" s="98">
        <v>1.83139534883721</v>
      </c>
    </row>
    <row r="107" s="65" customFormat="1" customHeight="1" spans="1:7">
      <c r="A107" s="92">
        <v>2011301</v>
      </c>
      <c r="B107" s="92" t="s">
        <v>81</v>
      </c>
      <c r="C107" s="126"/>
      <c r="D107" s="126"/>
      <c r="E107" s="102">
        <v>18</v>
      </c>
      <c r="F107" s="99"/>
      <c r="G107" s="99"/>
    </row>
    <row r="108" s="65" customFormat="1" customHeight="1" spans="1:7">
      <c r="A108" s="92">
        <v>2011302</v>
      </c>
      <c r="B108" s="92" t="s">
        <v>82</v>
      </c>
      <c r="C108" s="126"/>
      <c r="D108" s="126"/>
      <c r="E108" s="102">
        <v>3</v>
      </c>
      <c r="F108" s="99"/>
      <c r="G108" s="99"/>
    </row>
    <row r="109" s="65" customFormat="1" customHeight="1" spans="1:7">
      <c r="A109" s="92">
        <v>2011303</v>
      </c>
      <c r="B109" s="92" t="s">
        <v>83</v>
      </c>
      <c r="C109" s="126"/>
      <c r="D109" s="126"/>
      <c r="E109" s="102"/>
      <c r="F109" s="99"/>
      <c r="G109" s="99"/>
    </row>
    <row r="110" s="65" customFormat="1" customHeight="1" spans="1:7">
      <c r="A110" s="92">
        <v>2011304</v>
      </c>
      <c r="B110" s="92" t="s">
        <v>143</v>
      </c>
      <c r="C110" s="126"/>
      <c r="D110" s="126"/>
      <c r="E110" s="102"/>
      <c r="F110" s="99"/>
      <c r="G110" s="99"/>
    </row>
    <row r="111" s="65" customFormat="1" customHeight="1" spans="1:7">
      <c r="A111" s="92">
        <v>2011305</v>
      </c>
      <c r="B111" s="92" t="s">
        <v>144</v>
      </c>
      <c r="C111" s="126"/>
      <c r="D111" s="126"/>
      <c r="E111" s="102"/>
      <c r="F111" s="99"/>
      <c r="G111" s="99"/>
    </row>
    <row r="112" s="65" customFormat="1" customHeight="1" spans="1:7">
      <c r="A112" s="92">
        <v>2011306</v>
      </c>
      <c r="B112" s="92" t="s">
        <v>145</v>
      </c>
      <c r="C112" s="126"/>
      <c r="D112" s="126"/>
      <c r="E112" s="102"/>
      <c r="F112" s="99"/>
      <c r="G112" s="99"/>
    </row>
    <row r="113" s="65" customFormat="1" customHeight="1" spans="1:7">
      <c r="A113" s="92">
        <v>2011307</v>
      </c>
      <c r="B113" s="92" t="s">
        <v>146</v>
      </c>
      <c r="C113" s="126"/>
      <c r="D113" s="126"/>
      <c r="E113" s="102"/>
      <c r="F113" s="99"/>
      <c r="G113" s="99"/>
    </row>
    <row r="114" s="65" customFormat="1" customHeight="1" spans="1:7">
      <c r="A114" s="92">
        <v>2011308</v>
      </c>
      <c r="B114" s="92" t="s">
        <v>147</v>
      </c>
      <c r="C114" s="126"/>
      <c r="D114" s="126"/>
      <c r="E114" s="102">
        <v>294</v>
      </c>
      <c r="F114" s="99"/>
      <c r="G114" s="99">
        <v>1.7093023255814</v>
      </c>
    </row>
    <row r="115" s="65" customFormat="1" customHeight="1" spans="1:7">
      <c r="A115" s="92">
        <v>2011350</v>
      </c>
      <c r="B115" s="92" t="s">
        <v>90</v>
      </c>
      <c r="C115" s="126"/>
      <c r="D115" s="126"/>
      <c r="E115" s="102"/>
      <c r="F115" s="99"/>
      <c r="G115" s="99"/>
    </row>
    <row r="116" s="65" customFormat="1" customHeight="1" spans="1:7">
      <c r="A116" s="92">
        <v>2011399</v>
      </c>
      <c r="B116" s="92" t="s">
        <v>148</v>
      </c>
      <c r="C116" s="126"/>
      <c r="D116" s="126"/>
      <c r="E116" s="102"/>
      <c r="F116" s="99"/>
      <c r="G116" s="99"/>
    </row>
    <row r="117" s="65" customFormat="1" customHeight="1" spans="1:7">
      <c r="A117" s="92">
        <v>20114</v>
      </c>
      <c r="B117" s="124" t="s">
        <v>149</v>
      </c>
      <c r="C117" s="127"/>
      <c r="D117" s="127">
        <v>19</v>
      </c>
      <c r="E117" s="125">
        <f>SUM(E118:E128)</f>
        <v>19</v>
      </c>
      <c r="F117" s="98">
        <f>E117/D117</f>
        <v>1</v>
      </c>
      <c r="G117" s="98"/>
    </row>
    <row r="118" s="65" customFormat="1" customHeight="1" spans="1:7">
      <c r="A118" s="92">
        <v>2011401</v>
      </c>
      <c r="B118" s="92" t="s">
        <v>81</v>
      </c>
      <c r="C118" s="126"/>
      <c r="D118" s="126"/>
      <c r="E118" s="102"/>
      <c r="F118" s="99"/>
      <c r="G118" s="99"/>
    </row>
    <row r="119" s="65" customFormat="1" customHeight="1" spans="1:7">
      <c r="A119" s="92">
        <v>2011402</v>
      </c>
      <c r="B119" s="92" t="s">
        <v>82</v>
      </c>
      <c r="C119" s="126"/>
      <c r="D119" s="126"/>
      <c r="E119" s="102"/>
      <c r="F119" s="99"/>
      <c r="G119" s="99"/>
    </row>
    <row r="120" s="65" customFormat="1" customHeight="1" spans="1:7">
      <c r="A120" s="92">
        <v>2011403</v>
      </c>
      <c r="B120" s="92" t="s">
        <v>83</v>
      </c>
      <c r="C120" s="126"/>
      <c r="D120" s="126"/>
      <c r="E120" s="102"/>
      <c r="F120" s="99"/>
      <c r="G120" s="99"/>
    </row>
    <row r="121" s="65" customFormat="1" customHeight="1" spans="1:7">
      <c r="A121" s="92">
        <v>2011404</v>
      </c>
      <c r="B121" s="92" t="s">
        <v>150</v>
      </c>
      <c r="C121" s="126"/>
      <c r="D121" s="126"/>
      <c r="E121" s="102"/>
      <c r="F121" s="99"/>
      <c r="G121" s="99"/>
    </row>
    <row r="122" s="65" customFormat="1" customHeight="1" spans="1:7">
      <c r="A122" s="92">
        <v>2011405</v>
      </c>
      <c r="B122" s="92" t="s">
        <v>151</v>
      </c>
      <c r="C122" s="126"/>
      <c r="D122" s="126"/>
      <c r="E122" s="102"/>
      <c r="F122" s="99"/>
      <c r="G122" s="99"/>
    </row>
    <row r="123" s="65" customFormat="1" customHeight="1" spans="1:7">
      <c r="A123" s="92">
        <v>2011408</v>
      </c>
      <c r="B123" s="92" t="s">
        <v>152</v>
      </c>
      <c r="C123" s="126"/>
      <c r="D123" s="126"/>
      <c r="E123" s="102"/>
      <c r="F123" s="99"/>
      <c r="G123" s="99"/>
    </row>
    <row r="124" s="65" customFormat="1" customHeight="1" spans="1:7">
      <c r="A124" s="92">
        <v>2011409</v>
      </c>
      <c r="B124" s="92" t="s">
        <v>153</v>
      </c>
      <c r="C124" s="126"/>
      <c r="D124" s="126"/>
      <c r="E124" s="102">
        <v>19</v>
      </c>
      <c r="F124" s="99"/>
      <c r="G124" s="99"/>
    </row>
    <row r="125" s="65" customFormat="1" customHeight="1" spans="1:7">
      <c r="A125" s="92">
        <v>2011410</v>
      </c>
      <c r="B125" s="92" t="s">
        <v>154</v>
      </c>
      <c r="C125" s="126"/>
      <c r="D125" s="126"/>
      <c r="E125" s="102"/>
      <c r="F125" s="99"/>
      <c r="G125" s="99"/>
    </row>
    <row r="126" s="65" customFormat="1" customHeight="1" spans="1:7">
      <c r="A126" s="92">
        <v>2011411</v>
      </c>
      <c r="B126" s="92" t="s">
        <v>155</v>
      </c>
      <c r="C126" s="126"/>
      <c r="D126" s="126"/>
      <c r="E126" s="102"/>
      <c r="F126" s="99"/>
      <c r="G126" s="99"/>
    </row>
    <row r="127" s="65" customFormat="1" customHeight="1" spans="1:7">
      <c r="A127" s="92">
        <v>2011450</v>
      </c>
      <c r="B127" s="92" t="s">
        <v>90</v>
      </c>
      <c r="C127" s="126"/>
      <c r="D127" s="126"/>
      <c r="E127" s="102"/>
      <c r="F127" s="99"/>
      <c r="G127" s="99"/>
    </row>
    <row r="128" s="65" customFormat="1" customHeight="1" spans="1:7">
      <c r="A128" s="92">
        <v>2011499</v>
      </c>
      <c r="B128" s="92" t="s">
        <v>156</v>
      </c>
      <c r="C128" s="126"/>
      <c r="D128" s="126"/>
      <c r="E128" s="102"/>
      <c r="F128" s="99"/>
      <c r="G128" s="99"/>
    </row>
    <row r="129" s="65" customFormat="1" customHeight="1" spans="1:7">
      <c r="A129" s="92">
        <v>20123</v>
      </c>
      <c r="B129" s="124" t="s">
        <v>157</v>
      </c>
      <c r="C129" s="127">
        <v>15</v>
      </c>
      <c r="D129" s="127">
        <v>21</v>
      </c>
      <c r="E129" s="125">
        <f>SUM(E130:E135)</f>
        <v>13</v>
      </c>
      <c r="F129" s="98">
        <f>E129/D129</f>
        <v>0.619047619047619</v>
      </c>
      <c r="G129" s="98">
        <v>0.764705882352941</v>
      </c>
    </row>
    <row r="130" s="65" customFormat="1" customHeight="1" spans="1:7">
      <c r="A130" s="92">
        <v>2012301</v>
      </c>
      <c r="B130" s="92" t="s">
        <v>81</v>
      </c>
      <c r="C130" s="126"/>
      <c r="D130" s="126"/>
      <c r="E130" s="102"/>
      <c r="F130" s="99"/>
      <c r="G130" s="99"/>
    </row>
    <row r="131" s="65" customFormat="1" customHeight="1" spans="1:7">
      <c r="A131" s="92">
        <v>2012302</v>
      </c>
      <c r="B131" s="92" t="s">
        <v>82</v>
      </c>
      <c r="C131" s="126"/>
      <c r="D131" s="126"/>
      <c r="E131" s="102"/>
      <c r="F131" s="99"/>
      <c r="G131" s="99"/>
    </row>
    <row r="132" s="65" customFormat="1" customHeight="1" spans="1:7">
      <c r="A132" s="92">
        <v>2012303</v>
      </c>
      <c r="B132" s="92" t="s">
        <v>83</v>
      </c>
      <c r="C132" s="126"/>
      <c r="D132" s="126"/>
      <c r="E132" s="102"/>
      <c r="F132" s="99"/>
      <c r="G132" s="99"/>
    </row>
    <row r="133" s="65" customFormat="1" customHeight="1" spans="1:7">
      <c r="A133" s="92">
        <v>2012304</v>
      </c>
      <c r="B133" s="92" t="s">
        <v>158</v>
      </c>
      <c r="C133" s="126"/>
      <c r="D133" s="126"/>
      <c r="E133" s="102">
        <v>3</v>
      </c>
      <c r="F133" s="99"/>
      <c r="G133" s="99"/>
    </row>
    <row r="134" s="65" customFormat="1" customHeight="1" spans="1:7">
      <c r="A134" s="92">
        <v>2012350</v>
      </c>
      <c r="B134" s="92" t="s">
        <v>90</v>
      </c>
      <c r="C134" s="126"/>
      <c r="D134" s="126"/>
      <c r="E134" s="102"/>
      <c r="F134" s="99"/>
      <c r="G134" s="99"/>
    </row>
    <row r="135" s="65" customFormat="1" customHeight="1" spans="1:7">
      <c r="A135" s="92">
        <v>2012399</v>
      </c>
      <c r="B135" s="92" t="s">
        <v>159</v>
      </c>
      <c r="C135" s="126"/>
      <c r="D135" s="126"/>
      <c r="E135" s="102">
        <v>10</v>
      </c>
      <c r="F135" s="99"/>
      <c r="G135" s="99">
        <v>0.588235294117647</v>
      </c>
    </row>
    <row r="136" s="65" customFormat="1" customHeight="1" spans="1:7">
      <c r="A136" s="92">
        <v>20125</v>
      </c>
      <c r="B136" s="124" t="s">
        <v>160</v>
      </c>
      <c r="C136" s="126"/>
      <c r="D136" s="126"/>
      <c r="E136" s="102"/>
      <c r="F136" s="99"/>
      <c r="G136" s="99"/>
    </row>
    <row r="137" s="65" customFormat="1" customHeight="1" spans="1:7">
      <c r="A137" s="92">
        <v>2012501</v>
      </c>
      <c r="B137" s="92" t="s">
        <v>81</v>
      </c>
      <c r="C137" s="126"/>
      <c r="D137" s="126"/>
      <c r="E137" s="102"/>
      <c r="F137" s="99"/>
      <c r="G137" s="99"/>
    </row>
    <row r="138" s="65" customFormat="1" customHeight="1" spans="1:7">
      <c r="A138" s="92">
        <v>2012502</v>
      </c>
      <c r="B138" s="92" t="s">
        <v>82</v>
      </c>
      <c r="C138" s="126"/>
      <c r="D138" s="126"/>
      <c r="E138" s="102"/>
      <c r="F138" s="99"/>
      <c r="G138" s="99"/>
    </row>
    <row r="139" s="65" customFormat="1" customHeight="1" spans="1:7">
      <c r="A139" s="92">
        <v>2012503</v>
      </c>
      <c r="B139" s="92" t="s">
        <v>83</v>
      </c>
      <c r="C139" s="126"/>
      <c r="D139" s="126"/>
      <c r="E139" s="102"/>
      <c r="F139" s="99"/>
      <c r="G139" s="99"/>
    </row>
    <row r="140" s="65" customFormat="1" customHeight="1" spans="1:7">
      <c r="A140" s="92">
        <v>2012504</v>
      </c>
      <c r="B140" s="92" t="s">
        <v>161</v>
      </c>
      <c r="C140" s="126"/>
      <c r="D140" s="126"/>
      <c r="E140" s="102"/>
      <c r="F140" s="99"/>
      <c r="G140" s="99"/>
    </row>
    <row r="141" s="65" customFormat="1" customHeight="1" spans="1:7">
      <c r="A141" s="92">
        <v>2012505</v>
      </c>
      <c r="B141" s="92" t="s">
        <v>162</v>
      </c>
      <c r="C141" s="126"/>
      <c r="D141" s="126"/>
      <c r="E141" s="102"/>
      <c r="F141" s="99"/>
      <c r="G141" s="99"/>
    </row>
    <row r="142" s="65" customFormat="1" customHeight="1" spans="1:7">
      <c r="A142" s="92">
        <v>2012550</v>
      </c>
      <c r="B142" s="92" t="s">
        <v>90</v>
      </c>
      <c r="C142" s="126"/>
      <c r="D142" s="126"/>
      <c r="E142" s="102"/>
      <c r="F142" s="99"/>
      <c r="G142" s="99"/>
    </row>
    <row r="143" s="65" customFormat="1" customHeight="1" spans="1:7">
      <c r="A143" s="92">
        <v>2012599</v>
      </c>
      <c r="B143" s="92" t="s">
        <v>163</v>
      </c>
      <c r="C143" s="126"/>
      <c r="D143" s="126"/>
      <c r="E143" s="102"/>
      <c r="F143" s="99"/>
      <c r="G143" s="99"/>
    </row>
    <row r="144" s="65" customFormat="1" customHeight="1" spans="1:7">
      <c r="A144" s="92">
        <v>20126</v>
      </c>
      <c r="B144" s="124" t="s">
        <v>164</v>
      </c>
      <c r="C144" s="127">
        <v>132</v>
      </c>
      <c r="D144" s="127">
        <v>151</v>
      </c>
      <c r="E144" s="125">
        <f>SUM(E145:E149)</f>
        <v>151</v>
      </c>
      <c r="F144" s="98">
        <f>E144/D144</f>
        <v>1</v>
      </c>
      <c r="G144" s="98">
        <v>1.13533834586466</v>
      </c>
    </row>
    <row r="145" s="65" customFormat="1" customHeight="1" spans="1:7">
      <c r="A145" s="92">
        <v>2012601</v>
      </c>
      <c r="B145" s="92" t="s">
        <v>81</v>
      </c>
      <c r="C145" s="126"/>
      <c r="D145" s="126"/>
      <c r="E145" s="102">
        <v>122</v>
      </c>
      <c r="F145" s="99"/>
      <c r="G145" s="99">
        <v>1.35555555555556</v>
      </c>
    </row>
    <row r="146" s="65" customFormat="1" customHeight="1" spans="1:7">
      <c r="A146" s="92">
        <v>2012602</v>
      </c>
      <c r="B146" s="92" t="s">
        <v>82</v>
      </c>
      <c r="C146" s="126"/>
      <c r="D146" s="126"/>
      <c r="E146" s="102">
        <v>29</v>
      </c>
      <c r="F146" s="99"/>
      <c r="G146" s="99">
        <v>0.674418604651163</v>
      </c>
    </row>
    <row r="147" s="65" customFormat="1" customHeight="1" spans="1:7">
      <c r="A147" s="92">
        <v>2012603</v>
      </c>
      <c r="B147" s="92" t="s">
        <v>83</v>
      </c>
      <c r="C147" s="126"/>
      <c r="D147" s="126"/>
      <c r="E147" s="102"/>
      <c r="F147" s="99"/>
      <c r="G147" s="99"/>
    </row>
    <row r="148" s="65" customFormat="1" customHeight="1" spans="1:7">
      <c r="A148" s="92">
        <v>2012604</v>
      </c>
      <c r="B148" s="92" t="s">
        <v>165</v>
      </c>
      <c r="C148" s="126"/>
      <c r="D148" s="126"/>
      <c r="E148" s="102"/>
      <c r="F148" s="99"/>
      <c r="G148" s="99"/>
    </row>
    <row r="149" s="65" customFormat="1" customHeight="1" spans="1:7">
      <c r="A149" s="92">
        <v>2012699</v>
      </c>
      <c r="B149" s="92" t="s">
        <v>166</v>
      </c>
      <c r="C149" s="126"/>
      <c r="D149" s="126"/>
      <c r="E149" s="102"/>
      <c r="F149" s="99"/>
      <c r="G149" s="99"/>
    </row>
    <row r="150" s="65" customFormat="1" customHeight="1" spans="1:7">
      <c r="A150" s="92">
        <v>20128</v>
      </c>
      <c r="B150" s="124" t="s">
        <v>167</v>
      </c>
      <c r="C150" s="127"/>
      <c r="D150" s="127">
        <v>90</v>
      </c>
      <c r="E150" s="125">
        <f>SUM(E151:E156)</f>
        <v>90</v>
      </c>
      <c r="F150" s="98">
        <f>E150/D150</f>
        <v>1</v>
      </c>
      <c r="G150" s="98">
        <v>0.9</v>
      </c>
    </row>
    <row r="151" s="65" customFormat="1" customHeight="1" spans="1:7">
      <c r="A151" s="92">
        <v>2012801</v>
      </c>
      <c r="B151" s="92" t="s">
        <v>81</v>
      </c>
      <c r="C151" s="126"/>
      <c r="D151" s="126"/>
      <c r="E151" s="102">
        <v>86</v>
      </c>
      <c r="F151" s="99"/>
      <c r="G151" s="99">
        <v>0.88659793814433</v>
      </c>
    </row>
    <row r="152" s="65" customFormat="1" customHeight="1" spans="1:7">
      <c r="A152" s="92">
        <v>2012802</v>
      </c>
      <c r="B152" s="92" t="s">
        <v>82</v>
      </c>
      <c r="C152" s="126"/>
      <c r="D152" s="126"/>
      <c r="E152" s="102"/>
      <c r="F152" s="99"/>
      <c r="G152" s="99">
        <v>0</v>
      </c>
    </row>
    <row r="153" s="65" customFormat="1" customHeight="1" spans="1:7">
      <c r="A153" s="92">
        <v>2012803</v>
      </c>
      <c r="B153" s="92" t="s">
        <v>83</v>
      </c>
      <c r="C153" s="126"/>
      <c r="D153" s="126"/>
      <c r="E153" s="102"/>
      <c r="F153" s="99"/>
      <c r="G153" s="99"/>
    </row>
    <row r="154" s="65" customFormat="1" customHeight="1" spans="1:7">
      <c r="A154" s="92">
        <v>2012804</v>
      </c>
      <c r="B154" s="92" t="s">
        <v>99</v>
      </c>
      <c r="C154" s="126"/>
      <c r="D154" s="126"/>
      <c r="E154" s="102"/>
      <c r="F154" s="99"/>
      <c r="G154" s="99"/>
    </row>
    <row r="155" s="65" customFormat="1" customHeight="1" spans="1:7">
      <c r="A155" s="92">
        <v>2012850</v>
      </c>
      <c r="B155" s="92" t="s">
        <v>90</v>
      </c>
      <c r="C155" s="126"/>
      <c r="D155" s="126"/>
      <c r="E155" s="102"/>
      <c r="F155" s="99"/>
      <c r="G155" s="99"/>
    </row>
    <row r="156" s="65" customFormat="1" customHeight="1" spans="1:7">
      <c r="A156" s="92">
        <v>2012899</v>
      </c>
      <c r="B156" s="92" t="s">
        <v>168</v>
      </c>
      <c r="C156" s="126"/>
      <c r="D156" s="126"/>
      <c r="E156" s="102">
        <v>4</v>
      </c>
      <c r="F156" s="99"/>
      <c r="G156" s="99"/>
    </row>
    <row r="157" s="65" customFormat="1" customHeight="1" spans="1:7">
      <c r="A157" s="92">
        <v>20129</v>
      </c>
      <c r="B157" s="124" t="s">
        <v>169</v>
      </c>
      <c r="C157" s="127">
        <v>710</v>
      </c>
      <c r="D157" s="127">
        <v>726</v>
      </c>
      <c r="E157" s="125">
        <f>SUM(E158:E163)</f>
        <v>707</v>
      </c>
      <c r="F157" s="98">
        <f>E157/D157</f>
        <v>0.973829201101928</v>
      </c>
      <c r="G157" s="98">
        <v>0.948993288590604</v>
      </c>
    </row>
    <row r="158" s="65" customFormat="1" customHeight="1" spans="1:7">
      <c r="A158" s="92">
        <v>2012901</v>
      </c>
      <c r="B158" s="92" t="s">
        <v>81</v>
      </c>
      <c r="C158" s="126"/>
      <c r="D158" s="126"/>
      <c r="E158" s="102">
        <v>190</v>
      </c>
      <c r="F158" s="99"/>
      <c r="G158" s="99">
        <v>0.979381443298969</v>
      </c>
    </row>
    <row r="159" s="65" customFormat="1" customHeight="1" spans="1:7">
      <c r="A159" s="92">
        <v>2012902</v>
      </c>
      <c r="B159" s="92" t="s">
        <v>82</v>
      </c>
      <c r="C159" s="126"/>
      <c r="D159" s="126"/>
      <c r="E159" s="102">
        <v>84</v>
      </c>
      <c r="F159" s="99"/>
      <c r="G159" s="99">
        <v>0.591549295774648</v>
      </c>
    </row>
    <row r="160" s="65" customFormat="1" customHeight="1" spans="1:7">
      <c r="A160" s="92">
        <v>2012903</v>
      </c>
      <c r="B160" s="92" t="s">
        <v>83</v>
      </c>
      <c r="C160" s="126"/>
      <c r="D160" s="126"/>
      <c r="E160" s="102"/>
      <c r="F160" s="99"/>
      <c r="G160" s="99"/>
    </row>
    <row r="161" s="65" customFormat="1" customHeight="1" spans="1:7">
      <c r="A161" s="92">
        <v>2012906</v>
      </c>
      <c r="B161" s="92" t="s">
        <v>170</v>
      </c>
      <c r="C161" s="126"/>
      <c r="D161" s="126"/>
      <c r="E161" s="102"/>
      <c r="F161" s="99"/>
      <c r="G161" s="99"/>
    </row>
    <row r="162" s="65" customFormat="1" customHeight="1" spans="1:7">
      <c r="A162" s="92">
        <v>2012950</v>
      </c>
      <c r="B162" s="92" t="s">
        <v>90</v>
      </c>
      <c r="C162" s="126"/>
      <c r="D162" s="126"/>
      <c r="E162" s="102"/>
      <c r="F162" s="99"/>
      <c r="G162" s="99"/>
    </row>
    <row r="163" s="65" customFormat="1" customHeight="1" spans="1:7">
      <c r="A163" s="92">
        <v>2012999</v>
      </c>
      <c r="B163" s="92" t="s">
        <v>171</v>
      </c>
      <c r="C163" s="126"/>
      <c r="D163" s="126"/>
      <c r="E163" s="102">
        <v>433</v>
      </c>
      <c r="F163" s="99"/>
      <c r="G163" s="99">
        <v>1.05867970660147</v>
      </c>
    </row>
    <row r="164" s="65" customFormat="1" customHeight="1" spans="1:7">
      <c r="A164" s="92">
        <v>20131</v>
      </c>
      <c r="B164" s="124" t="s">
        <v>172</v>
      </c>
      <c r="C164" s="127">
        <v>368</v>
      </c>
      <c r="D164" s="127">
        <v>328</v>
      </c>
      <c r="E164" s="125">
        <f>SUM(E165:E170)</f>
        <v>326</v>
      </c>
      <c r="F164" s="98">
        <f>E164/D164</f>
        <v>0.99390243902439</v>
      </c>
      <c r="G164" s="98">
        <v>1.28853754940711</v>
      </c>
    </row>
    <row r="165" s="65" customFormat="1" customHeight="1" spans="1:7">
      <c r="A165" s="92">
        <v>2013101</v>
      </c>
      <c r="B165" s="92" t="s">
        <v>81</v>
      </c>
      <c r="C165" s="126"/>
      <c r="D165" s="126"/>
      <c r="E165" s="102">
        <v>298</v>
      </c>
      <c r="F165" s="99"/>
      <c r="G165" s="99">
        <v>1.40566037735849</v>
      </c>
    </row>
    <row r="166" s="65" customFormat="1" customHeight="1" spans="1:7">
      <c r="A166" s="92">
        <v>2013102</v>
      </c>
      <c r="B166" s="92" t="s">
        <v>82</v>
      </c>
      <c r="C166" s="126"/>
      <c r="D166" s="126"/>
      <c r="E166" s="102">
        <v>28</v>
      </c>
      <c r="F166" s="99"/>
      <c r="G166" s="99">
        <v>0.682926829268293</v>
      </c>
    </row>
    <row r="167" s="65" customFormat="1" customHeight="1" spans="1:7">
      <c r="A167" s="92">
        <v>2013103</v>
      </c>
      <c r="B167" s="92" t="s">
        <v>83</v>
      </c>
      <c r="C167" s="126"/>
      <c r="D167" s="126"/>
      <c r="E167" s="102"/>
      <c r="F167" s="99"/>
      <c r="G167" s="99"/>
    </row>
    <row r="168" s="65" customFormat="1" customHeight="1" spans="1:7">
      <c r="A168" s="92">
        <v>2013105</v>
      </c>
      <c r="B168" s="92" t="s">
        <v>173</v>
      </c>
      <c r="C168" s="126"/>
      <c r="D168" s="126"/>
      <c r="E168" s="102"/>
      <c r="F168" s="99"/>
      <c r="G168" s="99"/>
    </row>
    <row r="169" s="65" customFormat="1" customHeight="1" spans="1:7">
      <c r="A169" s="92">
        <v>2013150</v>
      </c>
      <c r="B169" s="92" t="s">
        <v>90</v>
      </c>
      <c r="C169" s="126"/>
      <c r="D169" s="126"/>
      <c r="E169" s="102"/>
      <c r="F169" s="99"/>
      <c r="G169" s="99"/>
    </row>
    <row r="170" s="65" customFormat="1" customHeight="1" spans="1:7">
      <c r="A170" s="92">
        <v>2013199</v>
      </c>
      <c r="B170" s="92" t="s">
        <v>174</v>
      </c>
      <c r="C170" s="126"/>
      <c r="D170" s="126"/>
      <c r="E170" s="102"/>
      <c r="F170" s="99"/>
      <c r="G170" s="99"/>
    </row>
    <row r="171" s="65" customFormat="1" customHeight="1" spans="1:7">
      <c r="A171" s="92">
        <v>20132</v>
      </c>
      <c r="B171" s="124" t="s">
        <v>175</v>
      </c>
      <c r="C171" s="127">
        <v>451</v>
      </c>
      <c r="D171" s="127">
        <v>579</v>
      </c>
      <c r="E171" s="125">
        <f>SUM(E172:E177)</f>
        <v>414</v>
      </c>
      <c r="F171" s="98">
        <f>E171/D171</f>
        <v>0.715025906735751</v>
      </c>
      <c r="G171" s="98">
        <v>1.0272952853598</v>
      </c>
    </row>
    <row r="172" s="65" customFormat="1" customHeight="1" spans="1:7">
      <c r="A172" s="92">
        <v>2013201</v>
      </c>
      <c r="B172" s="92" t="s">
        <v>81</v>
      </c>
      <c r="C172" s="126"/>
      <c r="D172" s="126"/>
      <c r="E172" s="102">
        <v>235</v>
      </c>
      <c r="F172" s="99"/>
      <c r="G172" s="99">
        <v>1.03070175438596</v>
      </c>
    </row>
    <row r="173" s="65" customFormat="1" customHeight="1" spans="1:7">
      <c r="A173" s="92">
        <v>2013202</v>
      </c>
      <c r="B173" s="92" t="s">
        <v>82</v>
      </c>
      <c r="C173" s="126"/>
      <c r="D173" s="126"/>
      <c r="E173" s="102">
        <v>67</v>
      </c>
      <c r="F173" s="99"/>
      <c r="G173" s="99">
        <v>0.656862745098039</v>
      </c>
    </row>
    <row r="174" s="65" customFormat="1" customHeight="1" spans="1:7">
      <c r="A174" s="92">
        <v>2013203</v>
      </c>
      <c r="B174" s="92" t="s">
        <v>83</v>
      </c>
      <c r="C174" s="126"/>
      <c r="D174" s="126"/>
      <c r="E174" s="102"/>
      <c r="F174" s="99"/>
      <c r="G174" s="99"/>
    </row>
    <row r="175" s="65" customFormat="1" customHeight="1" spans="1:7">
      <c r="A175" s="92">
        <v>2013204</v>
      </c>
      <c r="B175" s="92" t="s">
        <v>176</v>
      </c>
      <c r="C175" s="126"/>
      <c r="D175" s="126"/>
      <c r="E175" s="102"/>
      <c r="F175" s="99"/>
      <c r="G175" s="99">
        <v>0</v>
      </c>
    </row>
    <row r="176" s="65" customFormat="1" customHeight="1" spans="1:7">
      <c r="A176" s="92">
        <v>2013250</v>
      </c>
      <c r="B176" s="92" t="s">
        <v>90</v>
      </c>
      <c r="C176" s="126"/>
      <c r="D176" s="126"/>
      <c r="E176" s="102">
        <v>60</v>
      </c>
      <c r="F176" s="99"/>
      <c r="G176" s="99">
        <v>0.952380952380952</v>
      </c>
    </row>
    <row r="177" s="65" customFormat="1" customHeight="1" spans="1:7">
      <c r="A177" s="92">
        <v>2013299</v>
      </c>
      <c r="B177" s="92" t="s">
        <v>177</v>
      </c>
      <c r="C177" s="126"/>
      <c r="D177" s="126"/>
      <c r="E177" s="102">
        <v>52</v>
      </c>
      <c r="F177" s="99"/>
      <c r="G177" s="99"/>
    </row>
    <row r="178" s="65" customFormat="1" customHeight="1" spans="1:7">
      <c r="A178" s="92">
        <v>20133</v>
      </c>
      <c r="B178" s="124" t="s">
        <v>178</v>
      </c>
      <c r="C178" s="127">
        <v>287</v>
      </c>
      <c r="D178" s="127">
        <v>283</v>
      </c>
      <c r="E178" s="125">
        <f>SUM(E179:E184)</f>
        <v>275</v>
      </c>
      <c r="F178" s="98">
        <f>E178/D178</f>
        <v>0.971731448763251</v>
      </c>
      <c r="G178" s="98">
        <v>0.945017182130584</v>
      </c>
    </row>
    <row r="179" s="65" customFormat="1" customHeight="1" spans="1:7">
      <c r="A179" s="92">
        <v>2013301</v>
      </c>
      <c r="B179" s="92" t="s">
        <v>81</v>
      </c>
      <c r="C179" s="126"/>
      <c r="D179" s="126"/>
      <c r="E179" s="102">
        <v>188</v>
      </c>
      <c r="F179" s="99"/>
      <c r="G179" s="99">
        <v>0.954314720812183</v>
      </c>
    </row>
    <row r="180" s="65" customFormat="1" customHeight="1" spans="1:7">
      <c r="A180" s="92">
        <v>2013302</v>
      </c>
      <c r="B180" s="92" t="s">
        <v>82</v>
      </c>
      <c r="C180" s="126"/>
      <c r="D180" s="126"/>
      <c r="E180" s="102">
        <v>7</v>
      </c>
      <c r="F180" s="99"/>
      <c r="G180" s="99">
        <v>0.7</v>
      </c>
    </row>
    <row r="181" s="65" customFormat="1" customHeight="1" spans="1:7">
      <c r="A181" s="92">
        <v>2013303</v>
      </c>
      <c r="B181" s="92" t="s">
        <v>83</v>
      </c>
      <c r="C181" s="126"/>
      <c r="D181" s="126"/>
      <c r="E181" s="102"/>
      <c r="F181" s="99"/>
      <c r="G181" s="99"/>
    </row>
    <row r="182" s="65" customFormat="1" customHeight="1" spans="1:7">
      <c r="A182" s="92">
        <v>2013304</v>
      </c>
      <c r="B182" s="92" t="s">
        <v>179</v>
      </c>
      <c r="C182" s="126"/>
      <c r="D182" s="126"/>
      <c r="E182" s="102"/>
      <c r="F182" s="99"/>
      <c r="G182" s="99"/>
    </row>
    <row r="183" s="65" customFormat="1" customHeight="1" spans="1:7">
      <c r="A183" s="92">
        <v>2013350</v>
      </c>
      <c r="B183" s="92" t="s">
        <v>90</v>
      </c>
      <c r="C183" s="126"/>
      <c r="D183" s="126"/>
      <c r="E183" s="102">
        <v>60</v>
      </c>
      <c r="F183" s="99"/>
      <c r="G183" s="99">
        <v>0.821917808219178</v>
      </c>
    </row>
    <row r="184" s="65" customFormat="1" customHeight="1" spans="1:7">
      <c r="A184" s="92">
        <v>2013399</v>
      </c>
      <c r="B184" s="92" t="s">
        <v>180</v>
      </c>
      <c r="C184" s="126"/>
      <c r="D184" s="126"/>
      <c r="E184" s="102">
        <v>20</v>
      </c>
      <c r="F184" s="99"/>
      <c r="G184" s="99">
        <v>1.81818181818182</v>
      </c>
    </row>
    <row r="185" s="65" customFormat="1" customHeight="1" spans="1:7">
      <c r="A185" s="92">
        <v>20134</v>
      </c>
      <c r="B185" s="124" t="s">
        <v>181</v>
      </c>
      <c r="C185" s="127">
        <v>164</v>
      </c>
      <c r="D185" s="127">
        <v>143</v>
      </c>
      <c r="E185" s="125">
        <f>SUM(E186:E192)</f>
        <v>142</v>
      </c>
      <c r="F185" s="98">
        <f>E185/D185</f>
        <v>0.993006993006993</v>
      </c>
      <c r="G185" s="98">
        <v>0.759358288770054</v>
      </c>
    </row>
    <row r="186" s="65" customFormat="1" customHeight="1" spans="1:7">
      <c r="A186" s="92">
        <v>2013401</v>
      </c>
      <c r="B186" s="92" t="s">
        <v>81</v>
      </c>
      <c r="C186" s="126"/>
      <c r="D186" s="126"/>
      <c r="E186" s="102">
        <v>128</v>
      </c>
      <c r="F186" s="99"/>
      <c r="G186" s="99">
        <v>1.04065040650407</v>
      </c>
    </row>
    <row r="187" s="65" customFormat="1" customHeight="1" spans="1:7">
      <c r="A187" s="92">
        <v>2013402</v>
      </c>
      <c r="B187" s="92" t="s">
        <v>82</v>
      </c>
      <c r="C187" s="126"/>
      <c r="D187" s="126"/>
      <c r="E187" s="102">
        <v>6</v>
      </c>
      <c r="F187" s="99"/>
      <c r="G187" s="99">
        <v>0.101694915254237</v>
      </c>
    </row>
    <row r="188" s="65" customFormat="1" customHeight="1" spans="1:7">
      <c r="A188" s="92">
        <v>2013403</v>
      </c>
      <c r="B188" s="92" t="s">
        <v>83</v>
      </c>
      <c r="C188" s="126"/>
      <c r="D188" s="126"/>
      <c r="E188" s="102"/>
      <c r="F188" s="99"/>
      <c r="G188" s="99"/>
    </row>
    <row r="189" s="65" customFormat="1" customHeight="1" spans="1:7">
      <c r="A189" s="92">
        <v>2013404</v>
      </c>
      <c r="B189" s="92" t="s">
        <v>182</v>
      </c>
      <c r="C189" s="126"/>
      <c r="D189" s="126"/>
      <c r="E189" s="102">
        <v>8</v>
      </c>
      <c r="F189" s="99"/>
      <c r="G189" s="99">
        <v>1.6</v>
      </c>
    </row>
    <row r="190" s="65" customFormat="1" customHeight="1" spans="1:7">
      <c r="A190" s="92">
        <v>2013405</v>
      </c>
      <c r="B190" s="92" t="s">
        <v>183</v>
      </c>
      <c r="C190" s="126"/>
      <c r="D190" s="126"/>
      <c r="E190" s="102"/>
      <c r="F190" s="99"/>
      <c r="G190" s="99"/>
    </row>
    <row r="191" s="65" customFormat="1" customHeight="1" spans="1:7">
      <c r="A191" s="92">
        <v>2013450</v>
      </c>
      <c r="B191" s="92" t="s">
        <v>90</v>
      </c>
      <c r="C191" s="126"/>
      <c r="D191" s="126"/>
      <c r="E191" s="102"/>
      <c r="F191" s="99"/>
      <c r="G191" s="99"/>
    </row>
    <row r="192" s="65" customFormat="1" customHeight="1" spans="1:7">
      <c r="A192" s="92">
        <v>2013499</v>
      </c>
      <c r="B192" s="92" t="s">
        <v>184</v>
      </c>
      <c r="C192" s="126"/>
      <c r="D192" s="126"/>
      <c r="E192" s="102"/>
      <c r="F192" s="99"/>
      <c r="G192" s="99"/>
    </row>
    <row r="193" s="65" customFormat="1" customHeight="1" spans="1:7">
      <c r="A193" s="92">
        <v>20135</v>
      </c>
      <c r="B193" s="124" t="s">
        <v>185</v>
      </c>
      <c r="C193" s="126"/>
      <c r="D193" s="126"/>
      <c r="E193" s="102"/>
      <c r="F193" s="99"/>
      <c r="G193" s="99"/>
    </row>
    <row r="194" s="65" customFormat="1" customHeight="1" spans="1:7">
      <c r="A194" s="92">
        <v>2013501</v>
      </c>
      <c r="B194" s="92" t="s">
        <v>81</v>
      </c>
      <c r="C194" s="126"/>
      <c r="D194" s="126"/>
      <c r="E194" s="102"/>
      <c r="F194" s="99"/>
      <c r="G194" s="99"/>
    </row>
    <row r="195" s="65" customFormat="1" customHeight="1" spans="1:7">
      <c r="A195" s="92">
        <v>2013502</v>
      </c>
      <c r="B195" s="92" t="s">
        <v>82</v>
      </c>
      <c r="C195" s="126"/>
      <c r="D195" s="126"/>
      <c r="E195" s="102"/>
      <c r="F195" s="99"/>
      <c r="G195" s="99"/>
    </row>
    <row r="196" s="65" customFormat="1" customHeight="1" spans="1:7">
      <c r="A196" s="92">
        <v>2013503</v>
      </c>
      <c r="B196" s="92" t="s">
        <v>83</v>
      </c>
      <c r="C196" s="126"/>
      <c r="D196" s="126"/>
      <c r="E196" s="102"/>
      <c r="F196" s="99"/>
      <c r="G196" s="99"/>
    </row>
    <row r="197" s="65" customFormat="1" customHeight="1" spans="1:7">
      <c r="A197" s="92">
        <v>2013550</v>
      </c>
      <c r="B197" s="92" t="s">
        <v>90</v>
      </c>
      <c r="C197" s="126"/>
      <c r="D197" s="126"/>
      <c r="E197" s="102"/>
      <c r="F197" s="99"/>
      <c r="G197" s="99"/>
    </row>
    <row r="198" s="65" customFormat="1" customHeight="1" spans="1:7">
      <c r="A198" s="92">
        <v>2013599</v>
      </c>
      <c r="B198" s="92" t="s">
        <v>186</v>
      </c>
      <c r="C198" s="126"/>
      <c r="D198" s="126"/>
      <c r="E198" s="102"/>
      <c r="F198" s="99"/>
      <c r="G198" s="99"/>
    </row>
    <row r="199" s="65" customFormat="1" customHeight="1" spans="1:7">
      <c r="A199" s="92">
        <v>20136</v>
      </c>
      <c r="B199" s="124" t="s">
        <v>187</v>
      </c>
      <c r="C199" s="127">
        <v>344</v>
      </c>
      <c r="D199" s="127">
        <v>347</v>
      </c>
      <c r="E199" s="125">
        <f>SUM(E200:E204)</f>
        <v>320</v>
      </c>
      <c r="F199" s="98">
        <f>E199/D199</f>
        <v>0.922190201729107</v>
      </c>
      <c r="G199" s="98">
        <v>1.15942028985507</v>
      </c>
    </row>
    <row r="200" s="65" customFormat="1" customHeight="1" spans="1:7">
      <c r="A200" s="92">
        <v>2013601</v>
      </c>
      <c r="B200" s="92" t="s">
        <v>81</v>
      </c>
      <c r="C200" s="126"/>
      <c r="D200" s="126"/>
      <c r="E200" s="102">
        <v>176</v>
      </c>
      <c r="F200" s="99"/>
      <c r="G200" s="99">
        <v>0.888888888888889</v>
      </c>
    </row>
    <row r="201" s="65" customFormat="1" customHeight="1" spans="1:7">
      <c r="A201" s="92">
        <v>2013602</v>
      </c>
      <c r="B201" s="92" t="s">
        <v>82</v>
      </c>
      <c r="C201" s="126"/>
      <c r="D201" s="126"/>
      <c r="E201" s="102">
        <v>77</v>
      </c>
      <c r="F201" s="99"/>
      <c r="G201" s="99">
        <v>1.4</v>
      </c>
    </row>
    <row r="202" s="65" customFormat="1" customHeight="1" spans="1:7">
      <c r="A202" s="92">
        <v>2013603</v>
      </c>
      <c r="B202" s="92" t="s">
        <v>83</v>
      </c>
      <c r="C202" s="126"/>
      <c r="D202" s="126"/>
      <c r="E202" s="102"/>
      <c r="F202" s="99"/>
      <c r="G202" s="99"/>
    </row>
    <row r="203" s="65" customFormat="1" customHeight="1" spans="1:7">
      <c r="A203" s="92">
        <v>2013650</v>
      </c>
      <c r="B203" s="92" t="s">
        <v>90</v>
      </c>
      <c r="C203" s="126"/>
      <c r="D203" s="126"/>
      <c r="E203" s="102">
        <v>31</v>
      </c>
      <c r="F203" s="99"/>
      <c r="G203" s="99">
        <v>1.72222222222222</v>
      </c>
    </row>
    <row r="204" s="65" customFormat="1" customHeight="1" spans="1:7">
      <c r="A204" s="92">
        <v>2013699</v>
      </c>
      <c r="B204" s="92" t="s">
        <v>188</v>
      </c>
      <c r="C204" s="126"/>
      <c r="D204" s="126"/>
      <c r="E204" s="102">
        <v>36</v>
      </c>
      <c r="F204" s="99"/>
      <c r="G204" s="99">
        <v>7.2</v>
      </c>
    </row>
    <row r="205" s="65" customFormat="1" customHeight="1" spans="1:7">
      <c r="A205" s="92">
        <v>20137</v>
      </c>
      <c r="B205" s="124" t="s">
        <v>189</v>
      </c>
      <c r="C205" s="127">
        <v>147</v>
      </c>
      <c r="D205" s="127">
        <v>269</v>
      </c>
      <c r="E205" s="125">
        <f>SUM(E206:E211)</f>
        <v>269</v>
      </c>
      <c r="F205" s="98">
        <f>E205/D205</f>
        <v>1</v>
      </c>
      <c r="G205" s="98">
        <v>1.8551724137931</v>
      </c>
    </row>
    <row r="206" s="65" customFormat="1" customHeight="1" spans="1:7">
      <c r="A206" s="92">
        <v>2013701</v>
      </c>
      <c r="B206" s="92" t="s">
        <v>81</v>
      </c>
      <c r="C206" s="126"/>
      <c r="D206" s="126"/>
      <c r="E206" s="102">
        <v>56</v>
      </c>
      <c r="F206" s="99"/>
      <c r="G206" s="99">
        <v>0.982456140350877</v>
      </c>
    </row>
    <row r="207" s="65" customFormat="1" customHeight="1" spans="1:7">
      <c r="A207" s="92">
        <v>2013702</v>
      </c>
      <c r="B207" s="92" t="s">
        <v>82</v>
      </c>
      <c r="C207" s="126"/>
      <c r="D207" s="126"/>
      <c r="E207" s="102">
        <v>126</v>
      </c>
      <c r="F207" s="99"/>
      <c r="G207" s="99">
        <v>1.43181818181818</v>
      </c>
    </row>
    <row r="208" s="65" customFormat="1" customHeight="1" spans="1:7">
      <c r="A208" s="92">
        <v>2013703</v>
      </c>
      <c r="B208" s="92" t="s">
        <v>83</v>
      </c>
      <c r="C208" s="126"/>
      <c r="D208" s="126"/>
      <c r="E208" s="102"/>
      <c r="F208" s="99"/>
      <c r="G208" s="99"/>
    </row>
    <row r="209" s="65" customFormat="1" customHeight="1" spans="1:7">
      <c r="A209" s="92">
        <v>2013704</v>
      </c>
      <c r="B209" s="92" t="s">
        <v>190</v>
      </c>
      <c r="C209" s="126"/>
      <c r="D209" s="126"/>
      <c r="E209" s="102"/>
      <c r="F209" s="99"/>
      <c r="G209" s="99"/>
    </row>
    <row r="210" s="65" customFormat="1" customHeight="1" spans="1:7">
      <c r="A210" s="92">
        <v>2013750</v>
      </c>
      <c r="B210" s="92" t="s">
        <v>90</v>
      </c>
      <c r="C210" s="126"/>
      <c r="D210" s="126"/>
      <c r="E210" s="102"/>
      <c r="F210" s="99"/>
      <c r="G210" s="99"/>
    </row>
    <row r="211" s="65" customFormat="1" customHeight="1" spans="1:7">
      <c r="A211" s="92">
        <v>2013799</v>
      </c>
      <c r="B211" s="92" t="s">
        <v>191</v>
      </c>
      <c r="C211" s="126"/>
      <c r="D211" s="126"/>
      <c r="E211" s="102">
        <v>87</v>
      </c>
      <c r="F211" s="99"/>
      <c r="G211" s="99"/>
    </row>
    <row r="212" s="65" customFormat="1" customHeight="1" spans="1:7">
      <c r="A212" s="92">
        <v>20138</v>
      </c>
      <c r="B212" s="124" t="s">
        <v>192</v>
      </c>
      <c r="C212" s="127">
        <v>8</v>
      </c>
      <c r="D212" s="127">
        <v>895</v>
      </c>
      <c r="E212" s="125">
        <f>SUM(E213:E226)</f>
        <v>791</v>
      </c>
      <c r="F212" s="98">
        <f>E212/D212</f>
        <v>0.883798882681564</v>
      </c>
      <c r="G212" s="98">
        <v>98.875</v>
      </c>
    </row>
    <row r="213" s="65" customFormat="1" customHeight="1" spans="1:7">
      <c r="A213" s="92">
        <v>2013801</v>
      </c>
      <c r="B213" s="92" t="s">
        <v>81</v>
      </c>
      <c r="C213" s="126"/>
      <c r="D213" s="126"/>
      <c r="E213" s="102">
        <v>634</v>
      </c>
      <c r="F213" s="99"/>
      <c r="G213" s="99"/>
    </row>
    <row r="214" s="65" customFormat="1" customHeight="1" spans="1:7">
      <c r="A214" s="92">
        <v>2013802</v>
      </c>
      <c r="B214" s="92" t="s">
        <v>82</v>
      </c>
      <c r="C214" s="126"/>
      <c r="D214" s="126"/>
      <c r="E214" s="102">
        <v>152</v>
      </c>
      <c r="F214" s="99"/>
      <c r="G214" s="99"/>
    </row>
    <row r="215" s="65" customFormat="1" customHeight="1" spans="1:7">
      <c r="A215" s="92">
        <v>2013803</v>
      </c>
      <c r="B215" s="92" t="s">
        <v>83</v>
      </c>
      <c r="C215" s="126"/>
      <c r="D215" s="126"/>
      <c r="E215" s="102"/>
      <c r="F215" s="99"/>
      <c r="G215" s="99"/>
    </row>
    <row r="216" s="65" customFormat="1" customHeight="1" spans="1:7">
      <c r="A216" s="92">
        <v>2013804</v>
      </c>
      <c r="B216" s="92" t="s">
        <v>193</v>
      </c>
      <c r="C216" s="126"/>
      <c r="D216" s="126"/>
      <c r="E216" s="102"/>
      <c r="F216" s="99"/>
      <c r="G216" s="99"/>
    </row>
    <row r="217" s="65" customFormat="1" customHeight="1" spans="1:7">
      <c r="A217" s="92">
        <v>2013805</v>
      </c>
      <c r="B217" s="92" t="s">
        <v>194</v>
      </c>
      <c r="C217" s="126"/>
      <c r="D217" s="126"/>
      <c r="E217" s="102"/>
      <c r="F217" s="99"/>
      <c r="G217" s="99"/>
    </row>
    <row r="218" s="65" customFormat="1" customHeight="1" spans="1:7">
      <c r="A218" s="92">
        <v>2013808</v>
      </c>
      <c r="B218" s="92" t="s">
        <v>119</v>
      </c>
      <c r="C218" s="126"/>
      <c r="D218" s="126"/>
      <c r="E218" s="102"/>
      <c r="F218" s="99"/>
      <c r="G218" s="99">
        <v>0</v>
      </c>
    </row>
    <row r="219" s="65" customFormat="1" customHeight="1" spans="1:7">
      <c r="A219" s="92">
        <v>2013810</v>
      </c>
      <c r="B219" s="92" t="s">
        <v>195</v>
      </c>
      <c r="C219" s="126"/>
      <c r="D219" s="126"/>
      <c r="E219" s="102"/>
      <c r="F219" s="99"/>
      <c r="G219" s="99"/>
    </row>
    <row r="220" s="65" customFormat="1" customHeight="1" spans="1:7">
      <c r="A220" s="92">
        <v>2013812</v>
      </c>
      <c r="B220" s="92" t="s">
        <v>196</v>
      </c>
      <c r="C220" s="126"/>
      <c r="D220" s="126"/>
      <c r="E220" s="102"/>
      <c r="F220" s="99"/>
      <c r="G220" s="99"/>
    </row>
    <row r="221" s="65" customFormat="1" customHeight="1" spans="1:7">
      <c r="A221" s="92">
        <v>2013813</v>
      </c>
      <c r="B221" s="92" t="s">
        <v>197</v>
      </c>
      <c r="C221" s="126"/>
      <c r="D221" s="126"/>
      <c r="E221" s="102"/>
      <c r="F221" s="99"/>
      <c r="G221" s="99"/>
    </row>
    <row r="222" s="65" customFormat="1" customHeight="1" spans="1:7">
      <c r="A222" s="92">
        <v>2013814</v>
      </c>
      <c r="B222" s="92" t="s">
        <v>198</v>
      </c>
      <c r="C222" s="126"/>
      <c r="D222" s="126"/>
      <c r="E222" s="102"/>
      <c r="F222" s="99"/>
      <c r="G222" s="99"/>
    </row>
    <row r="223" s="65" customFormat="1" customHeight="1" spans="1:7">
      <c r="A223" s="92">
        <v>2013815</v>
      </c>
      <c r="B223" s="92" t="s">
        <v>199</v>
      </c>
      <c r="C223" s="126"/>
      <c r="D223" s="126"/>
      <c r="E223" s="102"/>
      <c r="F223" s="99"/>
      <c r="G223" s="99"/>
    </row>
    <row r="224" s="65" customFormat="1" customHeight="1" spans="1:7">
      <c r="A224" s="92">
        <v>2013816</v>
      </c>
      <c r="B224" s="92" t="s">
        <v>200</v>
      </c>
      <c r="C224" s="126"/>
      <c r="D224" s="126"/>
      <c r="E224" s="102">
        <v>4</v>
      </c>
      <c r="F224" s="99"/>
      <c r="G224" s="99">
        <v>1.33333333333333</v>
      </c>
    </row>
    <row r="225" s="65" customFormat="1" customHeight="1" spans="1:7">
      <c r="A225" s="92">
        <v>2013850</v>
      </c>
      <c r="B225" s="92" t="s">
        <v>90</v>
      </c>
      <c r="C225" s="126"/>
      <c r="D225" s="126"/>
      <c r="E225" s="102"/>
      <c r="F225" s="99"/>
      <c r="G225" s="99"/>
    </row>
    <row r="226" s="65" customFormat="1" customHeight="1" spans="1:7">
      <c r="A226" s="92">
        <v>2013899</v>
      </c>
      <c r="B226" s="92" t="s">
        <v>201</v>
      </c>
      <c r="C226" s="126"/>
      <c r="D226" s="126"/>
      <c r="E226" s="102">
        <v>1</v>
      </c>
      <c r="F226" s="99"/>
      <c r="G226" s="99"/>
    </row>
    <row r="227" s="65" customFormat="1" customHeight="1" spans="1:7">
      <c r="A227" s="92">
        <v>20139</v>
      </c>
      <c r="B227" s="124" t="s">
        <v>202</v>
      </c>
      <c r="C227" s="127"/>
      <c r="D227" s="127">
        <v>38</v>
      </c>
      <c r="E227" s="125">
        <f>SUM(E228:E233)</f>
        <v>27</v>
      </c>
      <c r="F227" s="98">
        <f>E227/D227</f>
        <v>0.710526315789474</v>
      </c>
      <c r="G227" s="98"/>
    </row>
    <row r="228" s="65" customFormat="1" customHeight="1" spans="1:7">
      <c r="A228" s="92">
        <v>2013901</v>
      </c>
      <c r="B228" s="92" t="s">
        <v>81</v>
      </c>
      <c r="C228" s="126"/>
      <c r="D228" s="126"/>
      <c r="E228" s="102">
        <v>24</v>
      </c>
      <c r="F228" s="99"/>
      <c r="G228" s="99"/>
    </row>
    <row r="229" s="65" customFormat="1" customHeight="1" spans="1:7">
      <c r="A229" s="92">
        <v>2013902</v>
      </c>
      <c r="B229" s="92" t="s">
        <v>82</v>
      </c>
      <c r="C229" s="126"/>
      <c r="D229" s="126"/>
      <c r="E229" s="102">
        <v>3</v>
      </c>
      <c r="F229" s="99"/>
      <c r="G229" s="99"/>
    </row>
    <row r="230" s="65" customFormat="1" customHeight="1" spans="1:7">
      <c r="A230" s="92">
        <v>2013903</v>
      </c>
      <c r="B230" s="92" t="s">
        <v>83</v>
      </c>
      <c r="C230" s="126"/>
      <c r="D230" s="126"/>
      <c r="E230" s="102"/>
      <c r="F230" s="99"/>
      <c r="G230" s="99"/>
    </row>
    <row r="231" s="65" customFormat="1" customHeight="1" spans="1:7">
      <c r="A231" s="92">
        <v>2013904</v>
      </c>
      <c r="B231" s="92" t="s">
        <v>173</v>
      </c>
      <c r="C231" s="126"/>
      <c r="D231" s="126"/>
      <c r="E231" s="102"/>
      <c r="F231" s="99"/>
      <c r="G231" s="99"/>
    </row>
    <row r="232" s="65" customFormat="1" customHeight="1" spans="1:7">
      <c r="A232" s="92">
        <v>2013950</v>
      </c>
      <c r="B232" s="92" t="s">
        <v>90</v>
      </c>
      <c r="C232" s="126"/>
      <c r="D232" s="126"/>
      <c r="E232" s="102"/>
      <c r="F232" s="99"/>
      <c r="G232" s="99"/>
    </row>
    <row r="233" s="65" customFormat="1" customHeight="1" spans="1:7">
      <c r="A233" s="92">
        <v>2013999</v>
      </c>
      <c r="B233" s="92" t="s">
        <v>203</v>
      </c>
      <c r="C233" s="159"/>
      <c r="D233" s="159"/>
      <c r="E233" s="162"/>
      <c r="F233" s="99"/>
      <c r="G233" s="99"/>
    </row>
    <row r="234" s="65" customFormat="1" customHeight="1" spans="1:7">
      <c r="A234" s="92">
        <v>20140</v>
      </c>
      <c r="B234" s="160" t="s">
        <v>204</v>
      </c>
      <c r="C234" s="148">
        <v>12</v>
      </c>
      <c r="D234" s="148">
        <v>128</v>
      </c>
      <c r="E234" s="125">
        <f>SUM(E235:E239)</f>
        <v>128</v>
      </c>
      <c r="F234" s="98">
        <f>E234/D234</f>
        <v>1</v>
      </c>
      <c r="G234" s="98"/>
    </row>
    <row r="235" s="65" customFormat="1" customHeight="1" spans="1:7">
      <c r="A235" s="92">
        <v>2014001</v>
      </c>
      <c r="B235" s="92" t="s">
        <v>81</v>
      </c>
      <c r="C235" s="161"/>
      <c r="D235" s="161"/>
      <c r="E235" s="163">
        <v>87</v>
      </c>
      <c r="F235" s="99"/>
      <c r="G235" s="99"/>
    </row>
    <row r="236" s="65" customFormat="1" customHeight="1" spans="1:7">
      <c r="A236" s="92">
        <v>2014002</v>
      </c>
      <c r="B236" s="92" t="s">
        <v>82</v>
      </c>
      <c r="C236" s="126"/>
      <c r="D236" s="126"/>
      <c r="E236" s="102">
        <v>4</v>
      </c>
      <c r="F236" s="99"/>
      <c r="G236" s="99"/>
    </row>
    <row r="237" s="65" customFormat="1" customHeight="1" spans="1:7">
      <c r="A237" s="92">
        <v>2014003</v>
      </c>
      <c r="B237" s="92" t="s">
        <v>83</v>
      </c>
      <c r="C237" s="126"/>
      <c r="D237" s="126"/>
      <c r="E237" s="102"/>
      <c r="F237" s="99"/>
      <c r="G237" s="99"/>
    </row>
    <row r="238" s="65" customFormat="1" customHeight="1" spans="1:7">
      <c r="A238" s="92">
        <v>2014004</v>
      </c>
      <c r="B238" s="92" t="s">
        <v>205</v>
      </c>
      <c r="C238" s="126"/>
      <c r="D238" s="126"/>
      <c r="E238" s="102">
        <v>29</v>
      </c>
      <c r="F238" s="99"/>
      <c r="G238" s="99">
        <v>4.14285714285714</v>
      </c>
    </row>
    <row r="239" s="65" customFormat="1" customHeight="1" spans="1:7">
      <c r="A239" s="92">
        <v>2014099</v>
      </c>
      <c r="B239" s="92" t="s">
        <v>206</v>
      </c>
      <c r="C239" s="126"/>
      <c r="D239" s="126"/>
      <c r="E239" s="102">
        <v>8</v>
      </c>
      <c r="F239" s="99"/>
      <c r="G239" s="99"/>
    </row>
    <row r="240" s="65" customFormat="1" customHeight="1" spans="1:7">
      <c r="A240" s="92">
        <v>20199</v>
      </c>
      <c r="B240" s="124" t="s">
        <v>207</v>
      </c>
      <c r="C240" s="127">
        <v>3</v>
      </c>
      <c r="D240" s="127">
        <v>58</v>
      </c>
      <c r="E240" s="125">
        <f>SUM(E241:E242)</f>
        <v>40</v>
      </c>
      <c r="F240" s="98">
        <f>E240/D240</f>
        <v>0.689655172413793</v>
      </c>
      <c r="G240" s="98">
        <v>0.36697247706422</v>
      </c>
    </row>
    <row r="241" s="65" customFormat="1" customHeight="1" spans="1:7">
      <c r="A241" s="92">
        <v>2019901</v>
      </c>
      <c r="B241" s="92" t="s">
        <v>208</v>
      </c>
      <c r="C241" s="126"/>
      <c r="D241" s="126"/>
      <c r="E241" s="102"/>
      <c r="F241" s="99"/>
      <c r="G241" s="99"/>
    </row>
    <row r="242" s="65" customFormat="1" customHeight="1" spans="1:7">
      <c r="A242" s="92">
        <v>2019999</v>
      </c>
      <c r="B242" s="92" t="s">
        <v>209</v>
      </c>
      <c r="C242" s="126"/>
      <c r="D242" s="126"/>
      <c r="E242" s="102">
        <v>40</v>
      </c>
      <c r="F242" s="99"/>
      <c r="G242" s="99">
        <v>0.36697247706422</v>
      </c>
    </row>
    <row r="243" s="65" customFormat="1" customHeight="1" spans="1:7">
      <c r="A243" s="92">
        <v>202</v>
      </c>
      <c r="B243" s="124" t="s">
        <v>210</v>
      </c>
      <c r="C243" s="126"/>
      <c r="D243" s="126"/>
      <c r="E243" s="102"/>
      <c r="F243" s="99"/>
      <c r="G243" s="99"/>
    </row>
    <row r="244" s="65" customFormat="1" customHeight="1" spans="1:7">
      <c r="A244" s="92">
        <v>20201</v>
      </c>
      <c r="B244" s="124" t="s">
        <v>211</v>
      </c>
      <c r="C244" s="126"/>
      <c r="D244" s="126"/>
      <c r="E244" s="102"/>
      <c r="F244" s="99"/>
      <c r="G244" s="99"/>
    </row>
    <row r="245" s="65" customFormat="1" customHeight="1" spans="1:7">
      <c r="A245" s="92">
        <v>2020101</v>
      </c>
      <c r="B245" s="92" t="s">
        <v>81</v>
      </c>
      <c r="C245" s="126"/>
      <c r="D245" s="126"/>
      <c r="E245" s="102"/>
      <c r="F245" s="99"/>
      <c r="G245" s="99"/>
    </row>
    <row r="246" s="65" customFormat="1" customHeight="1" spans="1:7">
      <c r="A246" s="92">
        <v>2020102</v>
      </c>
      <c r="B246" s="92" t="s">
        <v>82</v>
      </c>
      <c r="C246" s="126"/>
      <c r="D246" s="126"/>
      <c r="E246" s="102"/>
      <c r="F246" s="99"/>
      <c r="G246" s="99"/>
    </row>
    <row r="247" s="65" customFormat="1" customHeight="1" spans="1:7">
      <c r="A247" s="92">
        <v>2020103</v>
      </c>
      <c r="B247" s="92" t="s">
        <v>83</v>
      </c>
      <c r="C247" s="126"/>
      <c r="D247" s="126"/>
      <c r="E247" s="102"/>
      <c r="F247" s="99"/>
      <c r="G247" s="99"/>
    </row>
    <row r="248" s="65" customFormat="1" customHeight="1" spans="1:7">
      <c r="A248" s="92">
        <v>2020104</v>
      </c>
      <c r="B248" s="92" t="s">
        <v>173</v>
      </c>
      <c r="C248" s="126"/>
      <c r="D248" s="126"/>
      <c r="E248" s="102"/>
      <c r="F248" s="99"/>
      <c r="G248" s="99"/>
    </row>
    <row r="249" s="65" customFormat="1" customHeight="1" spans="1:7">
      <c r="A249" s="92">
        <v>2020150</v>
      </c>
      <c r="B249" s="92" t="s">
        <v>90</v>
      </c>
      <c r="C249" s="126"/>
      <c r="D249" s="126"/>
      <c r="E249" s="102"/>
      <c r="F249" s="99"/>
      <c r="G249" s="99"/>
    </row>
    <row r="250" s="65" customFormat="1" customHeight="1" spans="1:7">
      <c r="A250" s="92">
        <v>2020199</v>
      </c>
      <c r="B250" s="92" t="s">
        <v>212</v>
      </c>
      <c r="C250" s="126"/>
      <c r="D250" s="126"/>
      <c r="E250" s="102"/>
      <c r="F250" s="99"/>
      <c r="G250" s="99"/>
    </row>
    <row r="251" s="65" customFormat="1" customHeight="1" spans="1:7">
      <c r="A251" s="92">
        <v>20202</v>
      </c>
      <c r="B251" s="124" t="s">
        <v>213</v>
      </c>
      <c r="C251" s="126"/>
      <c r="D251" s="126"/>
      <c r="E251" s="102"/>
      <c r="F251" s="99"/>
      <c r="G251" s="99"/>
    </row>
    <row r="252" s="65" customFormat="1" customHeight="1" spans="1:7">
      <c r="A252" s="92">
        <v>2020201</v>
      </c>
      <c r="B252" s="92" t="s">
        <v>214</v>
      </c>
      <c r="C252" s="126"/>
      <c r="D252" s="126"/>
      <c r="E252" s="102"/>
      <c r="F252" s="99"/>
      <c r="G252" s="99"/>
    </row>
    <row r="253" s="65" customFormat="1" customHeight="1" spans="1:7">
      <c r="A253" s="92">
        <v>2020202</v>
      </c>
      <c r="B253" s="92" t="s">
        <v>215</v>
      </c>
      <c r="C253" s="126"/>
      <c r="D253" s="126"/>
      <c r="E253" s="102"/>
      <c r="F253" s="99"/>
      <c r="G253" s="99"/>
    </row>
    <row r="254" s="65" customFormat="1" customHeight="1" spans="1:7">
      <c r="A254" s="92">
        <v>20203</v>
      </c>
      <c r="B254" s="124" t="s">
        <v>216</v>
      </c>
      <c r="C254" s="126"/>
      <c r="D254" s="126"/>
      <c r="E254" s="102"/>
      <c r="F254" s="99"/>
      <c r="G254" s="99"/>
    </row>
    <row r="255" s="65" customFormat="1" customHeight="1" spans="1:7">
      <c r="A255" s="92">
        <v>2020304</v>
      </c>
      <c r="B255" s="92" t="s">
        <v>217</v>
      </c>
      <c r="C255" s="126"/>
      <c r="D255" s="126"/>
      <c r="E255" s="102"/>
      <c r="F255" s="99"/>
      <c r="G255" s="99"/>
    </row>
    <row r="256" s="65" customFormat="1" customHeight="1" spans="1:7">
      <c r="A256" s="92">
        <v>2020306</v>
      </c>
      <c r="B256" s="92" t="s">
        <v>218</v>
      </c>
      <c r="C256" s="126"/>
      <c r="D256" s="126"/>
      <c r="E256" s="102"/>
      <c r="F256" s="99"/>
      <c r="G256" s="99"/>
    </row>
    <row r="257" s="65" customFormat="1" customHeight="1" spans="1:7">
      <c r="A257" s="92">
        <v>20204</v>
      </c>
      <c r="B257" s="124" t="s">
        <v>219</v>
      </c>
      <c r="C257" s="126"/>
      <c r="D257" s="126"/>
      <c r="E257" s="102"/>
      <c r="F257" s="99"/>
      <c r="G257" s="99"/>
    </row>
    <row r="258" s="65" customFormat="1" customHeight="1" spans="1:7">
      <c r="A258" s="92">
        <v>2020401</v>
      </c>
      <c r="B258" s="92" t="s">
        <v>220</v>
      </c>
      <c r="C258" s="126"/>
      <c r="D258" s="126"/>
      <c r="E258" s="102"/>
      <c r="F258" s="99"/>
      <c r="G258" s="99"/>
    </row>
    <row r="259" s="65" customFormat="1" customHeight="1" spans="1:7">
      <c r="A259" s="92">
        <v>2020402</v>
      </c>
      <c r="B259" s="92" t="s">
        <v>221</v>
      </c>
      <c r="C259" s="126"/>
      <c r="D259" s="126"/>
      <c r="E259" s="102"/>
      <c r="F259" s="99"/>
      <c r="G259" s="99"/>
    </row>
    <row r="260" s="65" customFormat="1" customHeight="1" spans="1:7">
      <c r="A260" s="92">
        <v>2020403</v>
      </c>
      <c r="B260" s="92" t="s">
        <v>222</v>
      </c>
      <c r="C260" s="126"/>
      <c r="D260" s="126"/>
      <c r="E260" s="102"/>
      <c r="F260" s="99"/>
      <c r="G260" s="99"/>
    </row>
    <row r="261" s="65" customFormat="1" customHeight="1" spans="1:7">
      <c r="A261" s="92">
        <v>2020404</v>
      </c>
      <c r="B261" s="92" t="s">
        <v>223</v>
      </c>
      <c r="C261" s="126"/>
      <c r="D261" s="126"/>
      <c r="E261" s="102"/>
      <c r="F261" s="99"/>
      <c r="G261" s="99"/>
    </row>
    <row r="262" s="65" customFormat="1" customHeight="1" spans="1:7">
      <c r="A262" s="92">
        <v>2020499</v>
      </c>
      <c r="B262" s="92" t="s">
        <v>224</v>
      </c>
      <c r="C262" s="126"/>
      <c r="D262" s="126"/>
      <c r="E262" s="102"/>
      <c r="F262" s="99"/>
      <c r="G262" s="99"/>
    </row>
    <row r="263" s="65" customFormat="1" customHeight="1" spans="1:7">
      <c r="A263" s="92">
        <v>20205</v>
      </c>
      <c r="B263" s="124" t="s">
        <v>225</v>
      </c>
      <c r="C263" s="126"/>
      <c r="D263" s="126"/>
      <c r="E263" s="102"/>
      <c r="F263" s="99"/>
      <c r="G263" s="99"/>
    </row>
    <row r="264" s="65" customFormat="1" customHeight="1" spans="1:7">
      <c r="A264" s="92">
        <v>2020503</v>
      </c>
      <c r="B264" s="92" t="s">
        <v>226</v>
      </c>
      <c r="C264" s="126"/>
      <c r="D264" s="126"/>
      <c r="E264" s="102"/>
      <c r="F264" s="99"/>
      <c r="G264" s="99"/>
    </row>
    <row r="265" s="65" customFormat="1" customHeight="1" spans="1:7">
      <c r="A265" s="92">
        <v>2020504</v>
      </c>
      <c r="B265" s="92" t="s">
        <v>227</v>
      </c>
      <c r="C265" s="126"/>
      <c r="D265" s="126"/>
      <c r="E265" s="102"/>
      <c r="F265" s="99"/>
      <c r="G265" s="99"/>
    </row>
    <row r="266" s="65" customFormat="1" customHeight="1" spans="1:7">
      <c r="A266" s="92">
        <v>2020505</v>
      </c>
      <c r="B266" s="92" t="s">
        <v>228</v>
      </c>
      <c r="C266" s="126"/>
      <c r="D266" s="126"/>
      <c r="E266" s="102"/>
      <c r="F266" s="99"/>
      <c r="G266" s="99"/>
    </row>
    <row r="267" s="65" customFormat="1" customHeight="1" spans="1:7">
      <c r="A267" s="92">
        <v>2020599</v>
      </c>
      <c r="B267" s="92" t="s">
        <v>229</v>
      </c>
      <c r="C267" s="126"/>
      <c r="D267" s="126"/>
      <c r="E267" s="102"/>
      <c r="F267" s="99"/>
      <c r="G267" s="99"/>
    </row>
    <row r="268" s="65" customFormat="1" customHeight="1" spans="1:7">
      <c r="A268" s="92">
        <v>20206</v>
      </c>
      <c r="B268" s="124" t="s">
        <v>230</v>
      </c>
      <c r="C268" s="126"/>
      <c r="D268" s="126"/>
      <c r="E268" s="102"/>
      <c r="F268" s="99"/>
      <c r="G268" s="99"/>
    </row>
    <row r="269" s="65" customFormat="1" customHeight="1" spans="1:7">
      <c r="A269" s="92">
        <v>2020601</v>
      </c>
      <c r="B269" s="92" t="s">
        <v>231</v>
      </c>
      <c r="C269" s="126"/>
      <c r="D269" s="126"/>
      <c r="E269" s="102"/>
      <c r="F269" s="99"/>
      <c r="G269" s="99"/>
    </row>
    <row r="270" s="65" customFormat="1" customHeight="1" spans="1:7">
      <c r="A270" s="92">
        <v>20207</v>
      </c>
      <c r="B270" s="124" t="s">
        <v>232</v>
      </c>
      <c r="C270" s="126"/>
      <c r="D270" s="126"/>
      <c r="E270" s="102"/>
      <c r="F270" s="99"/>
      <c r="G270" s="99"/>
    </row>
    <row r="271" s="65" customFormat="1" customHeight="1" spans="1:7">
      <c r="A271" s="92">
        <v>2020701</v>
      </c>
      <c r="B271" s="92" t="s">
        <v>233</v>
      </c>
      <c r="C271" s="126"/>
      <c r="D271" s="126"/>
      <c r="E271" s="102"/>
      <c r="F271" s="99"/>
      <c r="G271" s="99"/>
    </row>
    <row r="272" s="65" customFormat="1" customHeight="1" spans="1:7">
      <c r="A272" s="92">
        <v>2020702</v>
      </c>
      <c r="B272" s="92" t="s">
        <v>234</v>
      </c>
      <c r="C272" s="126"/>
      <c r="D272" s="126"/>
      <c r="E272" s="102"/>
      <c r="F272" s="99"/>
      <c r="G272" s="99"/>
    </row>
    <row r="273" s="65" customFormat="1" customHeight="1" spans="1:7">
      <c r="A273" s="92">
        <v>2020703</v>
      </c>
      <c r="B273" s="92" t="s">
        <v>235</v>
      </c>
      <c r="C273" s="126"/>
      <c r="D273" s="126"/>
      <c r="E273" s="102"/>
      <c r="F273" s="99"/>
      <c r="G273" s="99"/>
    </row>
    <row r="274" s="65" customFormat="1" customHeight="1" spans="1:7">
      <c r="A274" s="92">
        <v>2020799</v>
      </c>
      <c r="B274" s="92" t="s">
        <v>236</v>
      </c>
      <c r="C274" s="126"/>
      <c r="D274" s="126"/>
      <c r="E274" s="102"/>
      <c r="F274" s="99"/>
      <c r="G274" s="99"/>
    </row>
    <row r="275" s="65" customFormat="1" customHeight="1" spans="1:7">
      <c r="A275" s="92">
        <v>20208</v>
      </c>
      <c r="B275" s="124" t="s">
        <v>237</v>
      </c>
      <c r="C275" s="126"/>
      <c r="D275" s="126"/>
      <c r="E275" s="102"/>
      <c r="F275" s="99"/>
      <c r="G275" s="99"/>
    </row>
    <row r="276" s="65" customFormat="1" customHeight="1" spans="1:7">
      <c r="A276" s="92">
        <v>2020801</v>
      </c>
      <c r="B276" s="92" t="s">
        <v>81</v>
      </c>
      <c r="C276" s="126"/>
      <c r="D276" s="126"/>
      <c r="E276" s="102"/>
      <c r="F276" s="99"/>
      <c r="G276" s="99"/>
    </row>
    <row r="277" s="65" customFormat="1" customHeight="1" spans="1:7">
      <c r="A277" s="92">
        <v>2020802</v>
      </c>
      <c r="B277" s="92" t="s">
        <v>82</v>
      </c>
      <c r="C277" s="126"/>
      <c r="D277" s="126"/>
      <c r="E277" s="102"/>
      <c r="F277" s="99"/>
      <c r="G277" s="99"/>
    </row>
    <row r="278" s="65" customFormat="1" customHeight="1" spans="1:7">
      <c r="A278" s="92">
        <v>2020803</v>
      </c>
      <c r="B278" s="92" t="s">
        <v>83</v>
      </c>
      <c r="C278" s="126"/>
      <c r="D278" s="126"/>
      <c r="E278" s="102"/>
      <c r="F278" s="99"/>
      <c r="G278" s="99"/>
    </row>
    <row r="279" s="65" customFormat="1" customHeight="1" spans="1:7">
      <c r="A279" s="92">
        <v>2020850</v>
      </c>
      <c r="B279" s="92" t="s">
        <v>90</v>
      </c>
      <c r="C279" s="126"/>
      <c r="D279" s="126"/>
      <c r="E279" s="102"/>
      <c r="F279" s="99"/>
      <c r="G279" s="99"/>
    </row>
    <row r="280" s="65" customFormat="1" customHeight="1" spans="1:7">
      <c r="A280" s="92">
        <v>2020899</v>
      </c>
      <c r="B280" s="92" t="s">
        <v>238</v>
      </c>
      <c r="C280" s="126"/>
      <c r="D280" s="126"/>
      <c r="E280" s="102"/>
      <c r="F280" s="99"/>
      <c r="G280" s="99"/>
    </row>
    <row r="281" s="65" customFormat="1" customHeight="1" spans="1:7">
      <c r="A281" s="92">
        <v>20299</v>
      </c>
      <c r="B281" s="124" t="s">
        <v>239</v>
      </c>
      <c r="C281" s="126"/>
      <c r="D281" s="126"/>
      <c r="E281" s="102"/>
      <c r="F281" s="99"/>
      <c r="G281" s="99"/>
    </row>
    <row r="282" s="65" customFormat="1" customHeight="1" spans="1:7">
      <c r="A282" s="92">
        <v>2029999</v>
      </c>
      <c r="B282" s="92" t="s">
        <v>240</v>
      </c>
      <c r="C282" s="126"/>
      <c r="D282" s="126"/>
      <c r="E282" s="102"/>
      <c r="F282" s="99"/>
      <c r="G282" s="99"/>
    </row>
    <row r="283" s="65" customFormat="1" customHeight="1" spans="1:7">
      <c r="A283" s="92">
        <v>203</v>
      </c>
      <c r="B283" s="124" t="s">
        <v>241</v>
      </c>
      <c r="C283" s="148">
        <f>SUM(C284,C288,C290,C292,C300)</f>
        <v>70</v>
      </c>
      <c r="D283" s="148">
        <f>SUM(D284,D288,D290,D292,D300)</f>
        <v>277</v>
      </c>
      <c r="E283" s="125">
        <f>SUM(E284,E288,E290,E292,E300)</f>
        <v>275</v>
      </c>
      <c r="F283" s="98">
        <f>E283/D283</f>
        <v>0.992779783393502</v>
      </c>
      <c r="G283" s="98">
        <v>15.2777777777778</v>
      </c>
    </row>
    <row r="284" s="65" customFormat="1" customHeight="1" spans="1:7">
      <c r="A284" s="92">
        <v>20301</v>
      </c>
      <c r="B284" s="124" t="s">
        <v>242</v>
      </c>
      <c r="C284" s="126"/>
      <c r="D284" s="126"/>
      <c r="E284" s="102"/>
      <c r="F284" s="99"/>
      <c r="G284" s="99"/>
    </row>
    <row r="285" s="65" customFormat="1" customHeight="1" spans="1:7">
      <c r="A285" s="92">
        <v>2030101</v>
      </c>
      <c r="B285" s="92" t="s">
        <v>243</v>
      </c>
      <c r="C285" s="126"/>
      <c r="D285" s="126"/>
      <c r="E285" s="102"/>
      <c r="F285" s="99"/>
      <c r="G285" s="99"/>
    </row>
    <row r="286" s="65" customFormat="1" customHeight="1" spans="1:7">
      <c r="A286" s="92">
        <v>2030102</v>
      </c>
      <c r="B286" s="92" t="s">
        <v>244</v>
      </c>
      <c r="C286" s="126"/>
      <c r="D286" s="126"/>
      <c r="E286" s="102"/>
      <c r="F286" s="99"/>
      <c r="G286" s="99"/>
    </row>
    <row r="287" s="65" customFormat="1" customHeight="1" spans="1:7">
      <c r="A287" s="92">
        <v>2030199</v>
      </c>
      <c r="B287" s="92" t="s">
        <v>245</v>
      </c>
      <c r="C287" s="126"/>
      <c r="D287" s="126"/>
      <c r="E287" s="102"/>
      <c r="F287" s="99"/>
      <c r="G287" s="99"/>
    </row>
    <row r="288" s="65" customFormat="1" customHeight="1" spans="1:7">
      <c r="A288" s="92">
        <v>20304</v>
      </c>
      <c r="B288" s="124" t="s">
        <v>246</v>
      </c>
      <c r="C288" s="126"/>
      <c r="D288" s="126"/>
      <c r="E288" s="102"/>
      <c r="F288" s="99"/>
      <c r="G288" s="99"/>
    </row>
    <row r="289" s="65" customFormat="1" customHeight="1" spans="1:7">
      <c r="A289" s="92">
        <v>2030401</v>
      </c>
      <c r="B289" s="92" t="s">
        <v>247</v>
      </c>
      <c r="C289" s="126"/>
      <c r="D289" s="126"/>
      <c r="E289" s="102"/>
      <c r="F289" s="99"/>
      <c r="G289" s="99"/>
    </row>
    <row r="290" s="65" customFormat="1" customHeight="1" spans="1:7">
      <c r="A290" s="92">
        <v>20305</v>
      </c>
      <c r="B290" s="124" t="s">
        <v>248</v>
      </c>
      <c r="C290" s="126"/>
      <c r="D290" s="126"/>
      <c r="E290" s="102"/>
      <c r="F290" s="99"/>
      <c r="G290" s="99"/>
    </row>
    <row r="291" s="65" customFormat="1" customHeight="1" spans="1:7">
      <c r="A291" s="92">
        <v>2030501</v>
      </c>
      <c r="B291" s="92" t="s">
        <v>249</v>
      </c>
      <c r="C291" s="126"/>
      <c r="D291" s="126"/>
      <c r="E291" s="102"/>
      <c r="F291" s="99"/>
      <c r="G291" s="99"/>
    </row>
    <row r="292" s="65" customFormat="1" customHeight="1" spans="1:7">
      <c r="A292" s="92">
        <v>20306</v>
      </c>
      <c r="B292" s="124" t="s">
        <v>250</v>
      </c>
      <c r="C292" s="127">
        <v>70</v>
      </c>
      <c r="D292" s="127">
        <v>277</v>
      </c>
      <c r="E292" s="125">
        <f>SUM(E293:E299)</f>
        <v>275</v>
      </c>
      <c r="F292" s="98">
        <f>E292/D292</f>
        <v>0.992779783393502</v>
      </c>
      <c r="G292" s="98">
        <v>15.2777777777778</v>
      </c>
    </row>
    <row r="293" s="65" customFormat="1" customHeight="1" spans="1:7">
      <c r="A293" s="92">
        <v>2030601</v>
      </c>
      <c r="B293" s="92" t="s">
        <v>251</v>
      </c>
      <c r="C293" s="126"/>
      <c r="D293" s="126"/>
      <c r="E293" s="102"/>
      <c r="F293" s="99"/>
      <c r="G293" s="99"/>
    </row>
    <row r="294" s="65" customFormat="1" customHeight="1" spans="1:7">
      <c r="A294" s="92">
        <v>2030602</v>
      </c>
      <c r="B294" s="92" t="s">
        <v>252</v>
      </c>
      <c r="C294" s="126"/>
      <c r="D294" s="126"/>
      <c r="E294" s="102"/>
      <c r="F294" s="99"/>
      <c r="G294" s="99"/>
    </row>
    <row r="295" s="65" customFormat="1" customHeight="1" spans="1:7">
      <c r="A295" s="92">
        <v>2030603</v>
      </c>
      <c r="B295" s="92" t="s">
        <v>253</v>
      </c>
      <c r="C295" s="126"/>
      <c r="D295" s="126"/>
      <c r="E295" s="102"/>
      <c r="F295" s="99"/>
      <c r="G295" s="99"/>
    </row>
    <row r="296" s="65" customFormat="1" customHeight="1" spans="1:7">
      <c r="A296" s="92">
        <v>2030604</v>
      </c>
      <c r="B296" s="92" t="s">
        <v>254</v>
      </c>
      <c r="C296" s="126"/>
      <c r="D296" s="126"/>
      <c r="E296" s="102"/>
      <c r="F296" s="99"/>
      <c r="G296" s="99"/>
    </row>
    <row r="297" s="65" customFormat="1" customHeight="1" spans="1:7">
      <c r="A297" s="92">
        <v>2030607</v>
      </c>
      <c r="B297" s="92" t="s">
        <v>255</v>
      </c>
      <c r="C297" s="126"/>
      <c r="D297" s="126"/>
      <c r="E297" s="102">
        <v>70</v>
      </c>
      <c r="F297" s="99"/>
      <c r="G297" s="99">
        <v>3.88888888888889</v>
      </c>
    </row>
    <row r="298" s="65" customFormat="1" customHeight="1" spans="1:7">
      <c r="A298" s="92">
        <v>2030608</v>
      </c>
      <c r="B298" s="92" t="s">
        <v>256</v>
      </c>
      <c r="C298" s="126"/>
      <c r="D298" s="126"/>
      <c r="E298" s="102"/>
      <c r="F298" s="99"/>
      <c r="G298" s="99"/>
    </row>
    <row r="299" s="65" customFormat="1" customHeight="1" spans="1:7">
      <c r="A299" s="92">
        <v>2030699</v>
      </c>
      <c r="B299" s="92" t="s">
        <v>257</v>
      </c>
      <c r="C299" s="126"/>
      <c r="D299" s="126"/>
      <c r="E299" s="102">
        <v>205</v>
      </c>
      <c r="F299" s="99"/>
      <c r="G299" s="99"/>
    </row>
    <row r="300" s="65" customFormat="1" customHeight="1" spans="1:7">
      <c r="A300" s="92">
        <v>20399</v>
      </c>
      <c r="B300" s="124" t="s">
        <v>258</v>
      </c>
      <c r="C300" s="126"/>
      <c r="D300" s="126"/>
      <c r="E300" s="102"/>
      <c r="F300" s="99"/>
      <c r="G300" s="99"/>
    </row>
    <row r="301" s="65" customFormat="1" customHeight="1" spans="1:7">
      <c r="A301" s="92">
        <v>2039999</v>
      </c>
      <c r="B301" s="92" t="s">
        <v>259</v>
      </c>
      <c r="C301" s="126"/>
      <c r="D301" s="126"/>
      <c r="E301" s="102"/>
      <c r="F301" s="99"/>
      <c r="G301" s="99"/>
    </row>
    <row r="302" s="65" customFormat="1" customHeight="1" spans="1:7">
      <c r="A302" s="92">
        <v>204</v>
      </c>
      <c r="B302" s="124" t="s">
        <v>260</v>
      </c>
      <c r="C302" s="148">
        <f>SUM(C303,C306,C317,C324,C332,C341,C355,C365,C375,C383,C389)</f>
        <v>1982</v>
      </c>
      <c r="D302" s="148">
        <f>SUM(D303,D306,D317,D324,D332,D341,D355,D365,D375,D383,D389)</f>
        <v>2472</v>
      </c>
      <c r="E302" s="125">
        <f>SUM(E303,E306,E317,E324,E332,E341,E355,E365,E375,E383,E389)</f>
        <v>1896</v>
      </c>
      <c r="F302" s="98">
        <f>E302/D302</f>
        <v>0.766990291262136</v>
      </c>
      <c r="G302" s="98">
        <v>0.806122448979592</v>
      </c>
    </row>
    <row r="303" s="65" customFormat="1" customHeight="1" spans="1:7">
      <c r="A303" s="92">
        <v>20401</v>
      </c>
      <c r="B303" s="124" t="s">
        <v>261</v>
      </c>
      <c r="C303" s="126"/>
      <c r="D303" s="126"/>
      <c r="E303" s="102"/>
      <c r="F303" s="99"/>
      <c r="G303" s="99"/>
    </row>
    <row r="304" s="65" customFormat="1" customHeight="1" spans="1:7">
      <c r="A304" s="92">
        <v>2040101</v>
      </c>
      <c r="B304" s="92" t="s">
        <v>262</v>
      </c>
      <c r="C304" s="126"/>
      <c r="D304" s="126"/>
      <c r="E304" s="102"/>
      <c r="F304" s="99"/>
      <c r="G304" s="99"/>
    </row>
    <row r="305" s="65" customFormat="1" customHeight="1" spans="1:7">
      <c r="A305" s="92">
        <v>2040199</v>
      </c>
      <c r="B305" s="92" t="s">
        <v>263</v>
      </c>
      <c r="C305" s="126"/>
      <c r="D305" s="126"/>
      <c r="E305" s="102"/>
      <c r="F305" s="99"/>
      <c r="G305" s="99"/>
    </row>
    <row r="306" s="65" customFormat="1" customHeight="1" spans="1:7">
      <c r="A306" s="92">
        <v>20402</v>
      </c>
      <c r="B306" s="124" t="s">
        <v>264</v>
      </c>
      <c r="C306" s="127">
        <v>823</v>
      </c>
      <c r="D306" s="127">
        <v>823</v>
      </c>
      <c r="E306" s="125">
        <f>SUM(E307:E316)</f>
        <v>823</v>
      </c>
      <c r="F306" s="98">
        <f>E306/D306</f>
        <v>1</v>
      </c>
      <c r="G306" s="98">
        <v>0.635030864197531</v>
      </c>
    </row>
    <row r="307" s="65" customFormat="1" customHeight="1" spans="1:7">
      <c r="A307" s="92">
        <v>2040201</v>
      </c>
      <c r="B307" s="92" t="s">
        <v>81</v>
      </c>
      <c r="C307" s="126"/>
      <c r="D307" s="126"/>
      <c r="E307" s="102"/>
      <c r="F307" s="99"/>
      <c r="G307" s="99"/>
    </row>
    <row r="308" s="65" customFormat="1" customHeight="1" spans="1:7">
      <c r="A308" s="92">
        <v>2040202</v>
      </c>
      <c r="B308" s="92" t="s">
        <v>82</v>
      </c>
      <c r="C308" s="126"/>
      <c r="D308" s="126"/>
      <c r="E308" s="102"/>
      <c r="F308" s="99"/>
      <c r="G308" s="99"/>
    </row>
    <row r="309" s="65" customFormat="1" customHeight="1" spans="1:7">
      <c r="A309" s="92">
        <v>2040203</v>
      </c>
      <c r="B309" s="92" t="s">
        <v>83</v>
      </c>
      <c r="C309" s="126"/>
      <c r="D309" s="126"/>
      <c r="E309" s="102"/>
      <c r="F309" s="99"/>
      <c r="G309" s="99"/>
    </row>
    <row r="310" s="65" customFormat="1" customHeight="1" spans="1:7">
      <c r="A310" s="92">
        <v>2040219</v>
      </c>
      <c r="B310" s="92" t="s">
        <v>119</v>
      </c>
      <c r="C310" s="126"/>
      <c r="D310" s="126"/>
      <c r="E310" s="102"/>
      <c r="F310" s="99"/>
      <c r="G310" s="99"/>
    </row>
    <row r="311" s="65" customFormat="1" customHeight="1" spans="1:7">
      <c r="A311" s="92">
        <v>2040220</v>
      </c>
      <c r="B311" s="92" t="s">
        <v>265</v>
      </c>
      <c r="C311" s="126"/>
      <c r="D311" s="126"/>
      <c r="E311" s="102"/>
      <c r="F311" s="99"/>
      <c r="G311" s="99"/>
    </row>
    <row r="312" s="65" customFormat="1" customHeight="1" spans="1:7">
      <c r="A312" s="92">
        <v>2040221</v>
      </c>
      <c r="B312" s="92" t="s">
        <v>266</v>
      </c>
      <c r="C312" s="126"/>
      <c r="D312" s="126"/>
      <c r="E312" s="102"/>
      <c r="F312" s="99"/>
      <c r="G312" s="99"/>
    </row>
    <row r="313" s="65" customFormat="1" customHeight="1" spans="1:7">
      <c r="A313" s="92">
        <v>2040222</v>
      </c>
      <c r="B313" s="92" t="s">
        <v>267</v>
      </c>
      <c r="C313" s="126"/>
      <c r="D313" s="126"/>
      <c r="E313" s="102"/>
      <c r="F313" s="99"/>
      <c r="G313" s="99"/>
    </row>
    <row r="314" s="65" customFormat="1" customHeight="1" spans="1:7">
      <c r="A314" s="92">
        <v>2040223</v>
      </c>
      <c r="B314" s="92" t="s">
        <v>268</v>
      </c>
      <c r="C314" s="126"/>
      <c r="D314" s="126"/>
      <c r="E314" s="102"/>
      <c r="F314" s="99"/>
      <c r="G314" s="99"/>
    </row>
    <row r="315" s="65" customFormat="1" customHeight="1" spans="1:7">
      <c r="A315" s="92">
        <v>2040250</v>
      </c>
      <c r="B315" s="92" t="s">
        <v>90</v>
      </c>
      <c r="C315" s="126"/>
      <c r="D315" s="126"/>
      <c r="E315" s="102"/>
      <c r="F315" s="99"/>
      <c r="G315" s="99"/>
    </row>
    <row r="316" s="65" customFormat="1" customHeight="1" spans="1:7">
      <c r="A316" s="92">
        <v>2040299</v>
      </c>
      <c r="B316" s="92" t="s">
        <v>269</v>
      </c>
      <c r="C316" s="126"/>
      <c r="D316" s="126"/>
      <c r="E316" s="102">
        <v>823</v>
      </c>
      <c r="F316" s="99"/>
      <c r="G316" s="99">
        <v>0.635030864197531</v>
      </c>
    </row>
    <row r="317" s="65" customFormat="1" customHeight="1" spans="1:7">
      <c r="A317" s="92">
        <v>20403</v>
      </c>
      <c r="B317" s="124" t="s">
        <v>270</v>
      </c>
      <c r="C317" s="126"/>
      <c r="D317" s="126"/>
      <c r="E317" s="102"/>
      <c r="F317" s="99"/>
      <c r="G317" s="99"/>
    </row>
    <row r="318" s="65" customFormat="1" customHeight="1" spans="1:7">
      <c r="A318" s="92">
        <v>2040301</v>
      </c>
      <c r="B318" s="92" t="s">
        <v>81</v>
      </c>
      <c r="C318" s="126"/>
      <c r="D318" s="126"/>
      <c r="E318" s="102"/>
      <c r="F318" s="99"/>
      <c r="G318" s="99"/>
    </row>
    <row r="319" s="65" customFormat="1" customHeight="1" spans="1:7">
      <c r="A319" s="92">
        <v>2040302</v>
      </c>
      <c r="B319" s="92" t="s">
        <v>82</v>
      </c>
      <c r="C319" s="126"/>
      <c r="D319" s="126"/>
      <c r="E319" s="102"/>
      <c r="F319" s="99"/>
      <c r="G319" s="99"/>
    </row>
    <row r="320" s="65" customFormat="1" customHeight="1" spans="1:7">
      <c r="A320" s="92">
        <v>2040303</v>
      </c>
      <c r="B320" s="92" t="s">
        <v>83</v>
      </c>
      <c r="C320" s="126"/>
      <c r="D320" s="126"/>
      <c r="E320" s="102"/>
      <c r="F320" s="99"/>
      <c r="G320" s="99"/>
    </row>
    <row r="321" s="65" customFormat="1" customHeight="1" spans="1:7">
      <c r="A321" s="92">
        <v>2040304</v>
      </c>
      <c r="B321" s="92" t="s">
        <v>271</v>
      </c>
      <c r="C321" s="126"/>
      <c r="D321" s="126"/>
      <c r="E321" s="102"/>
      <c r="F321" s="99"/>
      <c r="G321" s="99"/>
    </row>
    <row r="322" s="65" customFormat="1" customHeight="1" spans="1:7">
      <c r="A322" s="92">
        <v>2040350</v>
      </c>
      <c r="B322" s="92" t="s">
        <v>90</v>
      </c>
      <c r="C322" s="126"/>
      <c r="D322" s="126"/>
      <c r="E322" s="102"/>
      <c r="F322" s="99"/>
      <c r="G322" s="99"/>
    </row>
    <row r="323" s="65" customFormat="1" customHeight="1" spans="1:7">
      <c r="A323" s="92">
        <v>2040399</v>
      </c>
      <c r="B323" s="92" t="s">
        <v>272</v>
      </c>
      <c r="C323" s="126"/>
      <c r="D323" s="126"/>
      <c r="E323" s="102"/>
      <c r="F323" s="99"/>
      <c r="G323" s="99"/>
    </row>
    <row r="324" s="65" customFormat="1" customHeight="1" spans="1:7">
      <c r="A324" s="92">
        <v>20404</v>
      </c>
      <c r="B324" s="124" t="s">
        <v>273</v>
      </c>
      <c r="C324" s="126"/>
      <c r="D324" s="126"/>
      <c r="E324" s="102"/>
      <c r="F324" s="99"/>
      <c r="G324" s="99"/>
    </row>
    <row r="325" s="65" customFormat="1" customHeight="1" spans="1:7">
      <c r="A325" s="92">
        <v>2040401</v>
      </c>
      <c r="B325" s="92" t="s">
        <v>81</v>
      </c>
      <c r="C325" s="126"/>
      <c r="D325" s="126"/>
      <c r="E325" s="102"/>
      <c r="F325" s="99"/>
      <c r="G325" s="99"/>
    </row>
    <row r="326" s="65" customFormat="1" customHeight="1" spans="1:7">
      <c r="A326" s="92">
        <v>2040402</v>
      </c>
      <c r="B326" s="92" t="s">
        <v>82</v>
      </c>
      <c r="C326" s="126"/>
      <c r="D326" s="126"/>
      <c r="E326" s="102"/>
      <c r="F326" s="99"/>
      <c r="G326" s="99"/>
    </row>
    <row r="327" s="65" customFormat="1" customHeight="1" spans="1:7">
      <c r="A327" s="92">
        <v>2040403</v>
      </c>
      <c r="B327" s="92" t="s">
        <v>83</v>
      </c>
      <c r="C327" s="126"/>
      <c r="D327" s="126"/>
      <c r="E327" s="102"/>
      <c r="F327" s="99"/>
      <c r="G327" s="99"/>
    </row>
    <row r="328" s="65" customFormat="1" customHeight="1" spans="1:7">
      <c r="A328" s="92">
        <v>2040409</v>
      </c>
      <c r="B328" s="92" t="s">
        <v>274</v>
      </c>
      <c r="C328" s="126"/>
      <c r="D328" s="126"/>
      <c r="E328" s="102"/>
      <c r="F328" s="99"/>
      <c r="G328" s="99"/>
    </row>
    <row r="329" s="65" customFormat="1" customHeight="1" spans="1:7">
      <c r="A329" s="92">
        <v>2040410</v>
      </c>
      <c r="B329" s="92" t="s">
        <v>275</v>
      </c>
      <c r="C329" s="126"/>
      <c r="D329" s="126"/>
      <c r="E329" s="102"/>
      <c r="F329" s="99"/>
      <c r="G329" s="99"/>
    </row>
    <row r="330" s="65" customFormat="1" customHeight="1" spans="1:7">
      <c r="A330" s="92">
        <v>2040450</v>
      </c>
      <c r="B330" s="92" t="s">
        <v>90</v>
      </c>
      <c r="C330" s="126"/>
      <c r="D330" s="126"/>
      <c r="E330" s="102"/>
      <c r="F330" s="99"/>
      <c r="G330" s="99"/>
    </row>
    <row r="331" s="65" customFormat="1" customHeight="1" spans="1:7">
      <c r="A331" s="92">
        <v>2040499</v>
      </c>
      <c r="B331" s="92" t="s">
        <v>276</v>
      </c>
      <c r="C331" s="126"/>
      <c r="D331" s="126"/>
      <c r="E331" s="102"/>
      <c r="F331" s="99"/>
      <c r="G331" s="99"/>
    </row>
    <row r="332" s="65" customFormat="1" customHeight="1" spans="1:7">
      <c r="A332" s="92">
        <v>20405</v>
      </c>
      <c r="B332" s="124" t="s">
        <v>277</v>
      </c>
      <c r="C332" s="126"/>
      <c r="D332" s="126"/>
      <c r="E332" s="102"/>
      <c r="F332" s="99"/>
      <c r="G332" s="99"/>
    </row>
    <row r="333" s="65" customFormat="1" customHeight="1" spans="1:7">
      <c r="A333" s="92">
        <v>2040501</v>
      </c>
      <c r="B333" s="92" t="s">
        <v>81</v>
      </c>
      <c r="C333" s="126"/>
      <c r="D333" s="126"/>
      <c r="E333" s="102"/>
      <c r="F333" s="99"/>
      <c r="G333" s="99"/>
    </row>
    <row r="334" s="65" customFormat="1" customHeight="1" spans="1:7">
      <c r="A334" s="92">
        <v>2040502</v>
      </c>
      <c r="B334" s="92" t="s">
        <v>82</v>
      </c>
      <c r="C334" s="126"/>
      <c r="D334" s="126"/>
      <c r="E334" s="102"/>
      <c r="F334" s="99"/>
      <c r="G334" s="99"/>
    </row>
    <row r="335" s="65" customFormat="1" customHeight="1" spans="1:7">
      <c r="A335" s="92">
        <v>2040503</v>
      </c>
      <c r="B335" s="92" t="s">
        <v>83</v>
      </c>
      <c r="C335" s="126"/>
      <c r="D335" s="126"/>
      <c r="E335" s="102"/>
      <c r="F335" s="99"/>
      <c r="G335" s="99"/>
    </row>
    <row r="336" s="65" customFormat="1" customHeight="1" spans="1:7">
      <c r="A336" s="92">
        <v>2040504</v>
      </c>
      <c r="B336" s="92" t="s">
        <v>278</v>
      </c>
      <c r="C336" s="126"/>
      <c r="D336" s="126"/>
      <c r="E336" s="102"/>
      <c r="F336" s="99"/>
      <c r="G336" s="99"/>
    </row>
    <row r="337" s="65" customFormat="1" customHeight="1" spans="1:7">
      <c r="A337" s="92">
        <v>2040505</v>
      </c>
      <c r="B337" s="92" t="s">
        <v>279</v>
      </c>
      <c r="C337" s="126"/>
      <c r="D337" s="126"/>
      <c r="E337" s="102"/>
      <c r="F337" s="99"/>
      <c r="G337" s="99"/>
    </row>
    <row r="338" s="65" customFormat="1" customHeight="1" spans="1:7">
      <c r="A338" s="92">
        <v>2040506</v>
      </c>
      <c r="B338" s="92" t="s">
        <v>280</v>
      </c>
      <c r="C338" s="126"/>
      <c r="D338" s="126"/>
      <c r="E338" s="102"/>
      <c r="F338" s="99"/>
      <c r="G338" s="99"/>
    </row>
    <row r="339" s="65" customFormat="1" customHeight="1" spans="1:7">
      <c r="A339" s="92">
        <v>2040550</v>
      </c>
      <c r="B339" s="92" t="s">
        <v>90</v>
      </c>
      <c r="C339" s="126"/>
      <c r="D339" s="126"/>
      <c r="E339" s="102"/>
      <c r="F339" s="99"/>
      <c r="G339" s="99"/>
    </row>
    <row r="340" s="65" customFormat="1" customHeight="1" spans="1:7">
      <c r="A340" s="92">
        <v>2040599</v>
      </c>
      <c r="B340" s="92" t="s">
        <v>281</v>
      </c>
      <c r="C340" s="126"/>
      <c r="D340" s="126"/>
      <c r="E340" s="102"/>
      <c r="F340" s="99"/>
      <c r="G340" s="99"/>
    </row>
    <row r="341" s="65" customFormat="1" customHeight="1" spans="1:7">
      <c r="A341" s="92">
        <v>20406</v>
      </c>
      <c r="B341" s="124" t="s">
        <v>282</v>
      </c>
      <c r="C341" s="127">
        <v>976</v>
      </c>
      <c r="D341" s="127">
        <v>1491</v>
      </c>
      <c r="E341" s="125">
        <f>SUM(E342:E354)</f>
        <v>928</v>
      </c>
      <c r="F341" s="98">
        <f>E341/D341</f>
        <v>0.622401073105298</v>
      </c>
      <c r="G341" s="98">
        <v>1.11137724550898</v>
      </c>
    </row>
    <row r="342" s="65" customFormat="1" customHeight="1" spans="1:7">
      <c r="A342" s="92">
        <v>2040601</v>
      </c>
      <c r="B342" s="92" t="s">
        <v>81</v>
      </c>
      <c r="C342" s="126"/>
      <c r="D342" s="126"/>
      <c r="E342" s="102">
        <v>661</v>
      </c>
      <c r="F342" s="99"/>
      <c r="G342" s="99">
        <v>0.993984962406015</v>
      </c>
    </row>
    <row r="343" s="65" customFormat="1" customHeight="1" spans="1:7">
      <c r="A343" s="92">
        <v>2040602</v>
      </c>
      <c r="B343" s="92" t="s">
        <v>82</v>
      </c>
      <c r="C343" s="126"/>
      <c r="D343" s="126"/>
      <c r="E343" s="102">
        <v>256</v>
      </c>
      <c r="F343" s="99"/>
      <c r="G343" s="99">
        <v>2.46153846153846</v>
      </c>
    </row>
    <row r="344" s="65" customFormat="1" customHeight="1" spans="1:7">
      <c r="A344" s="92">
        <v>2040603</v>
      </c>
      <c r="B344" s="92" t="s">
        <v>83</v>
      </c>
      <c r="C344" s="126"/>
      <c r="D344" s="126"/>
      <c r="E344" s="102"/>
      <c r="F344" s="99"/>
      <c r="G344" s="99"/>
    </row>
    <row r="345" s="65" customFormat="1" customHeight="1" spans="1:7">
      <c r="A345" s="92">
        <v>2040604</v>
      </c>
      <c r="B345" s="92" t="s">
        <v>283</v>
      </c>
      <c r="C345" s="126"/>
      <c r="D345" s="126"/>
      <c r="E345" s="102">
        <v>4</v>
      </c>
      <c r="F345" s="99"/>
      <c r="G345" s="99">
        <v>0.0784313725490196</v>
      </c>
    </row>
    <row r="346" s="65" customFormat="1" customHeight="1" spans="1:7">
      <c r="A346" s="92">
        <v>2040605</v>
      </c>
      <c r="B346" s="92" t="s">
        <v>284</v>
      </c>
      <c r="C346" s="126"/>
      <c r="D346" s="126"/>
      <c r="E346" s="102"/>
      <c r="F346" s="99"/>
      <c r="G346" s="99"/>
    </row>
    <row r="347" s="65" customFormat="1" customHeight="1" spans="1:7">
      <c r="A347" s="92">
        <v>2040606</v>
      </c>
      <c r="B347" s="92" t="s">
        <v>285</v>
      </c>
      <c r="C347" s="126"/>
      <c r="D347" s="126"/>
      <c r="E347" s="102"/>
      <c r="F347" s="99"/>
      <c r="G347" s="99"/>
    </row>
    <row r="348" s="65" customFormat="1" customHeight="1" spans="1:7">
      <c r="A348" s="92">
        <v>2040607</v>
      </c>
      <c r="B348" s="92" t="s">
        <v>286</v>
      </c>
      <c r="C348" s="126"/>
      <c r="D348" s="126"/>
      <c r="E348" s="102">
        <v>7</v>
      </c>
      <c r="F348" s="99"/>
      <c r="G348" s="99">
        <v>0.466666666666667</v>
      </c>
    </row>
    <row r="349" s="65" customFormat="1" customHeight="1" spans="1:7">
      <c r="A349" s="92">
        <v>2040608</v>
      </c>
      <c r="B349" s="92" t="s">
        <v>287</v>
      </c>
      <c r="C349" s="126"/>
      <c r="D349" s="126"/>
      <c r="E349" s="102"/>
      <c r="F349" s="99"/>
      <c r="G349" s="99"/>
    </row>
    <row r="350" s="65" customFormat="1" customHeight="1" spans="1:7">
      <c r="A350" s="92">
        <v>2040610</v>
      </c>
      <c r="B350" s="92" t="s">
        <v>288</v>
      </c>
      <c r="C350" s="126"/>
      <c r="D350" s="126"/>
      <c r="E350" s="102"/>
      <c r="F350" s="99"/>
      <c r="G350" s="99"/>
    </row>
    <row r="351" s="65" customFormat="1" customHeight="1" spans="1:7">
      <c r="A351" s="92">
        <v>2040612</v>
      </c>
      <c r="B351" s="92" t="s">
        <v>289</v>
      </c>
      <c r="C351" s="126"/>
      <c r="D351" s="126"/>
      <c r="E351" s="102"/>
      <c r="F351" s="99"/>
      <c r="G351" s="99"/>
    </row>
    <row r="352" s="65" customFormat="1" customHeight="1" spans="1:7">
      <c r="A352" s="92">
        <v>2040613</v>
      </c>
      <c r="B352" s="92" t="s">
        <v>119</v>
      </c>
      <c r="C352" s="126"/>
      <c r="D352" s="126"/>
      <c r="E352" s="102"/>
      <c r="F352" s="99"/>
      <c r="G352" s="99"/>
    </row>
    <row r="353" s="65" customFormat="1" customHeight="1" spans="1:7">
      <c r="A353" s="92">
        <v>2040650</v>
      </c>
      <c r="B353" s="92" t="s">
        <v>90</v>
      </c>
      <c r="C353" s="126"/>
      <c r="D353" s="126"/>
      <c r="E353" s="102"/>
      <c r="F353" s="99"/>
      <c r="G353" s="99"/>
    </row>
    <row r="354" s="65" customFormat="1" customHeight="1" spans="1:7">
      <c r="A354" s="92">
        <v>2040699</v>
      </c>
      <c r="B354" s="92" t="s">
        <v>290</v>
      </c>
      <c r="C354" s="126"/>
      <c r="D354" s="126"/>
      <c r="E354" s="102"/>
      <c r="F354" s="99"/>
      <c r="G354" s="99"/>
    </row>
    <row r="355" s="65" customFormat="1" customHeight="1" spans="1:7">
      <c r="A355" s="92">
        <v>20407</v>
      </c>
      <c r="B355" s="124" t="s">
        <v>291</v>
      </c>
      <c r="C355" s="126"/>
      <c r="D355" s="126"/>
      <c r="E355" s="102"/>
      <c r="F355" s="99"/>
      <c r="G355" s="99"/>
    </row>
    <row r="356" s="65" customFormat="1" customHeight="1" spans="1:7">
      <c r="A356" s="92">
        <v>2040701</v>
      </c>
      <c r="B356" s="92" t="s">
        <v>81</v>
      </c>
      <c r="C356" s="126"/>
      <c r="D356" s="126"/>
      <c r="E356" s="102"/>
      <c r="F356" s="99"/>
      <c r="G356" s="99"/>
    </row>
    <row r="357" s="65" customFormat="1" customHeight="1" spans="1:7">
      <c r="A357" s="92">
        <v>2040702</v>
      </c>
      <c r="B357" s="92" t="s">
        <v>82</v>
      </c>
      <c r="C357" s="126"/>
      <c r="D357" s="126"/>
      <c r="E357" s="102"/>
      <c r="F357" s="99"/>
      <c r="G357" s="99"/>
    </row>
    <row r="358" s="65" customFormat="1" customHeight="1" spans="1:7">
      <c r="A358" s="92">
        <v>2040703</v>
      </c>
      <c r="B358" s="92" t="s">
        <v>83</v>
      </c>
      <c r="C358" s="126"/>
      <c r="D358" s="126"/>
      <c r="E358" s="102"/>
      <c r="F358" s="99"/>
      <c r="G358" s="99"/>
    </row>
    <row r="359" s="65" customFormat="1" customHeight="1" spans="1:7">
      <c r="A359" s="92">
        <v>2040704</v>
      </c>
      <c r="B359" s="92" t="s">
        <v>292</v>
      </c>
      <c r="C359" s="126"/>
      <c r="D359" s="126"/>
      <c r="E359" s="102"/>
      <c r="F359" s="99"/>
      <c r="G359" s="99"/>
    </row>
    <row r="360" s="65" customFormat="1" customHeight="1" spans="1:7">
      <c r="A360" s="92">
        <v>2040705</v>
      </c>
      <c r="B360" s="92" t="s">
        <v>293</v>
      </c>
      <c r="C360" s="126"/>
      <c r="D360" s="126"/>
      <c r="E360" s="102"/>
      <c r="F360" s="99"/>
      <c r="G360" s="99"/>
    </row>
    <row r="361" s="65" customFormat="1" customHeight="1" spans="1:7">
      <c r="A361" s="92">
        <v>2040706</v>
      </c>
      <c r="B361" s="92" t="s">
        <v>294</v>
      </c>
      <c r="C361" s="126"/>
      <c r="D361" s="126"/>
      <c r="E361" s="102"/>
      <c r="F361" s="99"/>
      <c r="G361" s="99"/>
    </row>
    <row r="362" s="65" customFormat="1" customHeight="1" spans="1:7">
      <c r="A362" s="92">
        <v>2040707</v>
      </c>
      <c r="B362" s="92" t="s">
        <v>119</v>
      </c>
      <c r="C362" s="126"/>
      <c r="D362" s="126"/>
      <c r="E362" s="102"/>
      <c r="F362" s="99"/>
      <c r="G362" s="99"/>
    </row>
    <row r="363" s="65" customFormat="1" customHeight="1" spans="1:7">
      <c r="A363" s="92">
        <v>2040750</v>
      </c>
      <c r="B363" s="92" t="s">
        <v>90</v>
      </c>
      <c r="C363" s="126"/>
      <c r="D363" s="126"/>
      <c r="E363" s="102"/>
      <c r="F363" s="99"/>
      <c r="G363" s="99"/>
    </row>
    <row r="364" s="65" customFormat="1" customHeight="1" spans="1:7">
      <c r="A364" s="92">
        <v>2040799</v>
      </c>
      <c r="B364" s="92" t="s">
        <v>295</v>
      </c>
      <c r="C364" s="126"/>
      <c r="D364" s="126"/>
      <c r="E364" s="102"/>
      <c r="F364" s="99"/>
      <c r="G364" s="99"/>
    </row>
    <row r="365" s="65" customFormat="1" customHeight="1" spans="1:7">
      <c r="A365" s="92">
        <v>20408</v>
      </c>
      <c r="B365" s="124" t="s">
        <v>296</v>
      </c>
      <c r="C365" s="126"/>
      <c r="D365" s="126"/>
      <c r="E365" s="102"/>
      <c r="F365" s="99"/>
      <c r="G365" s="99"/>
    </row>
    <row r="366" s="65" customFormat="1" customHeight="1" spans="1:7">
      <c r="A366" s="92">
        <v>2040801</v>
      </c>
      <c r="B366" s="92" t="s">
        <v>81</v>
      </c>
      <c r="C366" s="126"/>
      <c r="D366" s="126"/>
      <c r="E366" s="102"/>
      <c r="F366" s="99"/>
      <c r="G366" s="99"/>
    </row>
    <row r="367" s="65" customFormat="1" customHeight="1" spans="1:7">
      <c r="A367" s="92">
        <v>2040802</v>
      </c>
      <c r="B367" s="92" t="s">
        <v>82</v>
      </c>
      <c r="C367" s="126"/>
      <c r="D367" s="126"/>
      <c r="E367" s="102"/>
      <c r="F367" s="99"/>
      <c r="G367" s="99"/>
    </row>
    <row r="368" s="65" customFormat="1" customHeight="1" spans="1:7">
      <c r="A368" s="92">
        <v>2040803</v>
      </c>
      <c r="B368" s="92" t="s">
        <v>83</v>
      </c>
      <c r="C368" s="126"/>
      <c r="D368" s="126"/>
      <c r="E368" s="102"/>
      <c r="F368" s="99"/>
      <c r="G368" s="99"/>
    </row>
    <row r="369" s="65" customFormat="1" customHeight="1" spans="1:7">
      <c r="A369" s="92">
        <v>2040804</v>
      </c>
      <c r="B369" s="92" t="s">
        <v>297</v>
      </c>
      <c r="C369" s="126"/>
      <c r="D369" s="126"/>
      <c r="E369" s="102"/>
      <c r="F369" s="99"/>
      <c r="G369" s="99"/>
    </row>
    <row r="370" s="65" customFormat="1" customHeight="1" spans="1:7">
      <c r="A370" s="92">
        <v>2040805</v>
      </c>
      <c r="B370" s="92" t="s">
        <v>298</v>
      </c>
      <c r="C370" s="126"/>
      <c r="D370" s="126"/>
      <c r="E370" s="102"/>
      <c r="F370" s="99"/>
      <c r="G370" s="99"/>
    </row>
    <row r="371" s="65" customFormat="1" customHeight="1" spans="1:7">
      <c r="A371" s="92">
        <v>2040806</v>
      </c>
      <c r="B371" s="92" t="s">
        <v>299</v>
      </c>
      <c r="C371" s="126"/>
      <c r="D371" s="126"/>
      <c r="E371" s="102"/>
      <c r="F371" s="99"/>
      <c r="G371" s="99"/>
    </row>
    <row r="372" s="65" customFormat="1" customHeight="1" spans="1:7">
      <c r="A372" s="92">
        <v>2040807</v>
      </c>
      <c r="B372" s="92" t="s">
        <v>119</v>
      </c>
      <c r="C372" s="126"/>
      <c r="D372" s="126"/>
      <c r="E372" s="102"/>
      <c r="F372" s="99"/>
      <c r="G372" s="99"/>
    </row>
    <row r="373" s="65" customFormat="1" customHeight="1" spans="1:7">
      <c r="A373" s="92">
        <v>2040850</v>
      </c>
      <c r="B373" s="92" t="s">
        <v>90</v>
      </c>
      <c r="C373" s="126"/>
      <c r="D373" s="126"/>
      <c r="E373" s="102"/>
      <c r="F373" s="99"/>
      <c r="G373" s="99"/>
    </row>
    <row r="374" s="65" customFormat="1" customHeight="1" spans="1:7">
      <c r="A374" s="92">
        <v>2040899</v>
      </c>
      <c r="B374" s="92" t="s">
        <v>300</v>
      </c>
      <c r="C374" s="126"/>
      <c r="D374" s="126"/>
      <c r="E374" s="102"/>
      <c r="F374" s="99"/>
      <c r="G374" s="99"/>
    </row>
    <row r="375" s="65" customFormat="1" customHeight="1" spans="1:7">
      <c r="A375" s="92">
        <v>20409</v>
      </c>
      <c r="B375" s="124" t="s">
        <v>301</v>
      </c>
      <c r="C375" s="126"/>
      <c r="D375" s="126"/>
      <c r="E375" s="102"/>
      <c r="F375" s="99"/>
      <c r="G375" s="99"/>
    </row>
    <row r="376" s="65" customFormat="1" customHeight="1" spans="1:7">
      <c r="A376" s="92">
        <v>2040901</v>
      </c>
      <c r="B376" s="92" t="s">
        <v>81</v>
      </c>
      <c r="C376" s="126"/>
      <c r="D376" s="126"/>
      <c r="E376" s="102"/>
      <c r="F376" s="99"/>
      <c r="G376" s="99"/>
    </row>
    <row r="377" s="65" customFormat="1" customHeight="1" spans="1:7">
      <c r="A377" s="92">
        <v>2040902</v>
      </c>
      <c r="B377" s="92" t="s">
        <v>82</v>
      </c>
      <c r="C377" s="126"/>
      <c r="D377" s="126"/>
      <c r="E377" s="102"/>
      <c r="F377" s="99"/>
      <c r="G377" s="99"/>
    </row>
    <row r="378" s="65" customFormat="1" customHeight="1" spans="1:7">
      <c r="A378" s="92">
        <v>2040903</v>
      </c>
      <c r="B378" s="92" t="s">
        <v>83</v>
      </c>
      <c r="C378" s="126"/>
      <c r="D378" s="126"/>
      <c r="E378" s="102"/>
      <c r="F378" s="99"/>
      <c r="G378" s="99"/>
    </row>
    <row r="379" s="65" customFormat="1" customHeight="1" spans="1:7">
      <c r="A379" s="92">
        <v>2040904</v>
      </c>
      <c r="B379" s="92" t="s">
        <v>302</v>
      </c>
      <c r="C379" s="126"/>
      <c r="D379" s="126"/>
      <c r="E379" s="102"/>
      <c r="F379" s="99"/>
      <c r="G379" s="99"/>
    </row>
    <row r="380" s="65" customFormat="1" customHeight="1" spans="1:7">
      <c r="A380" s="92">
        <v>2040905</v>
      </c>
      <c r="B380" s="92" t="s">
        <v>303</v>
      </c>
      <c r="C380" s="126"/>
      <c r="D380" s="126"/>
      <c r="E380" s="102"/>
      <c r="F380" s="99"/>
      <c r="G380" s="99"/>
    </row>
    <row r="381" s="65" customFormat="1" customHeight="1" spans="1:7">
      <c r="A381" s="92">
        <v>2040950</v>
      </c>
      <c r="B381" s="92" t="s">
        <v>90</v>
      </c>
      <c r="C381" s="126"/>
      <c r="D381" s="126"/>
      <c r="E381" s="102"/>
      <c r="F381" s="99"/>
      <c r="G381" s="99"/>
    </row>
    <row r="382" s="65" customFormat="1" customHeight="1" spans="1:7">
      <c r="A382" s="92">
        <v>2040999</v>
      </c>
      <c r="B382" s="92" t="s">
        <v>304</v>
      </c>
      <c r="C382" s="126"/>
      <c r="D382" s="126"/>
      <c r="E382" s="102"/>
      <c r="F382" s="99"/>
      <c r="G382" s="99"/>
    </row>
    <row r="383" s="65" customFormat="1" customHeight="1" spans="1:7">
      <c r="A383" s="92">
        <v>20410</v>
      </c>
      <c r="B383" s="124" t="s">
        <v>305</v>
      </c>
      <c r="C383" s="126"/>
      <c r="D383" s="126"/>
      <c r="E383" s="102"/>
      <c r="F383" s="99"/>
      <c r="G383" s="99"/>
    </row>
    <row r="384" s="65" customFormat="1" customHeight="1" spans="1:7">
      <c r="A384" s="92">
        <v>2041001</v>
      </c>
      <c r="B384" s="92" t="s">
        <v>81</v>
      </c>
      <c r="C384" s="126"/>
      <c r="D384" s="126"/>
      <c r="E384" s="102"/>
      <c r="F384" s="99"/>
      <c r="G384" s="99"/>
    </row>
    <row r="385" s="65" customFormat="1" customHeight="1" spans="1:7">
      <c r="A385" s="92">
        <v>2041002</v>
      </c>
      <c r="B385" s="92" t="s">
        <v>82</v>
      </c>
      <c r="C385" s="126"/>
      <c r="D385" s="126"/>
      <c r="E385" s="102"/>
      <c r="F385" s="99"/>
      <c r="G385" s="99"/>
    </row>
    <row r="386" s="65" customFormat="1" customHeight="1" spans="1:7">
      <c r="A386" s="92">
        <v>2041006</v>
      </c>
      <c r="B386" s="92" t="s">
        <v>119</v>
      </c>
      <c r="C386" s="126"/>
      <c r="D386" s="126"/>
      <c r="E386" s="102"/>
      <c r="F386" s="99"/>
      <c r="G386" s="99"/>
    </row>
    <row r="387" s="65" customFormat="1" customHeight="1" spans="1:7">
      <c r="A387" s="92">
        <v>2041007</v>
      </c>
      <c r="B387" s="92" t="s">
        <v>306</v>
      </c>
      <c r="C387" s="126"/>
      <c r="D387" s="126"/>
      <c r="E387" s="102"/>
      <c r="F387" s="99"/>
      <c r="G387" s="99"/>
    </row>
    <row r="388" s="65" customFormat="1" customHeight="1" spans="1:7">
      <c r="A388" s="92">
        <v>2041099</v>
      </c>
      <c r="B388" s="92" t="s">
        <v>307</v>
      </c>
      <c r="C388" s="126"/>
      <c r="D388" s="126"/>
      <c r="E388" s="102"/>
      <c r="F388" s="99"/>
      <c r="G388" s="99"/>
    </row>
    <row r="389" s="65" customFormat="1" customHeight="1" spans="1:7">
      <c r="A389" s="92">
        <v>20499</v>
      </c>
      <c r="B389" s="124" t="s">
        <v>308</v>
      </c>
      <c r="C389" s="127">
        <v>183</v>
      </c>
      <c r="D389" s="127">
        <v>158</v>
      </c>
      <c r="E389" s="125">
        <f>SUM(E390:E391)</f>
        <v>145</v>
      </c>
      <c r="F389" s="98">
        <f>E389/D389</f>
        <v>0.917721518987342</v>
      </c>
      <c r="G389" s="98">
        <v>0.656108597285068</v>
      </c>
    </row>
    <row r="390" s="65" customFormat="1" customHeight="1" spans="1:7">
      <c r="A390" s="92">
        <v>2049902</v>
      </c>
      <c r="B390" s="92" t="s">
        <v>309</v>
      </c>
      <c r="C390" s="126"/>
      <c r="D390" s="126"/>
      <c r="E390" s="102"/>
      <c r="F390" s="99"/>
      <c r="G390" s="99"/>
    </row>
    <row r="391" s="65" customFormat="1" customHeight="1" spans="1:7">
      <c r="A391" s="92">
        <v>2049999</v>
      </c>
      <c r="B391" s="92" t="s">
        <v>310</v>
      </c>
      <c r="C391" s="126"/>
      <c r="D391" s="126"/>
      <c r="E391" s="102">
        <v>145</v>
      </c>
      <c r="F391" s="99"/>
      <c r="G391" s="99">
        <v>0.656108597285068</v>
      </c>
    </row>
    <row r="392" s="65" customFormat="1" customHeight="1" spans="1:7">
      <c r="A392" s="92">
        <v>205</v>
      </c>
      <c r="B392" s="124" t="s">
        <v>311</v>
      </c>
      <c r="C392" s="148">
        <f>SUM(C393,C398,C405,C411,C417,C421,C425,C429,C435,C442)</f>
        <v>32170</v>
      </c>
      <c r="D392" s="148">
        <f>SUM(D393,D398,D405,D411,D417,D421,D425,D429,D435,D442)</f>
        <v>41895</v>
      </c>
      <c r="E392" s="125">
        <f>SUM(E393,E398,E405,E411,E417,E421,E425,E429,E435,E442)</f>
        <v>38366</v>
      </c>
      <c r="F392" s="98">
        <f>E392/D392</f>
        <v>0.915765604487409</v>
      </c>
      <c r="G392" s="98">
        <v>0.815135870142563</v>
      </c>
    </row>
    <row r="393" s="65" customFormat="1" customHeight="1" spans="1:7">
      <c r="A393" s="92">
        <v>20501</v>
      </c>
      <c r="B393" s="124" t="s">
        <v>312</v>
      </c>
      <c r="C393" s="127">
        <v>164</v>
      </c>
      <c r="D393" s="127">
        <v>422</v>
      </c>
      <c r="E393" s="125">
        <f>SUM(E394:E397)</f>
        <v>341</v>
      </c>
      <c r="F393" s="98">
        <f>E393/D393</f>
        <v>0.808056872037915</v>
      </c>
      <c r="G393" s="98">
        <v>2.36805555555556</v>
      </c>
    </row>
    <row r="394" s="65" customFormat="1" customHeight="1" spans="1:7">
      <c r="A394" s="92">
        <v>2050101</v>
      </c>
      <c r="B394" s="92" t="s">
        <v>81</v>
      </c>
      <c r="C394" s="126"/>
      <c r="D394" s="126"/>
      <c r="E394" s="102">
        <v>109</v>
      </c>
      <c r="F394" s="99"/>
      <c r="G394" s="99">
        <v>1.07920792079208</v>
      </c>
    </row>
    <row r="395" s="65" customFormat="1" customHeight="1" spans="1:7">
      <c r="A395" s="92">
        <v>2050102</v>
      </c>
      <c r="B395" s="92" t="s">
        <v>82</v>
      </c>
      <c r="C395" s="126"/>
      <c r="D395" s="126"/>
      <c r="E395" s="102">
        <v>97</v>
      </c>
      <c r="F395" s="99"/>
      <c r="G395" s="99">
        <v>2.62162162162162</v>
      </c>
    </row>
    <row r="396" s="65" customFormat="1" customHeight="1" spans="1:7">
      <c r="A396" s="92">
        <v>2050103</v>
      </c>
      <c r="B396" s="92" t="s">
        <v>83</v>
      </c>
      <c r="C396" s="126"/>
      <c r="D396" s="126"/>
      <c r="E396" s="102"/>
      <c r="F396" s="99"/>
      <c r="G396" s="99"/>
    </row>
    <row r="397" s="65" customFormat="1" customHeight="1" spans="1:7">
      <c r="A397" s="92">
        <v>2050199</v>
      </c>
      <c r="B397" s="92" t="s">
        <v>313</v>
      </c>
      <c r="C397" s="126"/>
      <c r="D397" s="126"/>
      <c r="E397" s="102">
        <v>135</v>
      </c>
      <c r="F397" s="99"/>
      <c r="G397" s="99">
        <v>22.5</v>
      </c>
    </row>
    <row r="398" s="65" customFormat="1" customHeight="1" spans="1:7">
      <c r="A398" s="92">
        <v>20502</v>
      </c>
      <c r="B398" s="124" t="s">
        <v>314</v>
      </c>
      <c r="C398" s="127">
        <v>30391</v>
      </c>
      <c r="D398" s="127">
        <v>37531</v>
      </c>
      <c r="E398" s="125">
        <f>SUM(E399:E404)</f>
        <v>34756</v>
      </c>
      <c r="F398" s="98">
        <f>E398/D398</f>
        <v>0.926061122805148</v>
      </c>
      <c r="G398" s="98">
        <v>0.828766959963755</v>
      </c>
    </row>
    <row r="399" s="65" customFormat="1" customHeight="1" spans="1:7">
      <c r="A399" s="92">
        <v>2050201</v>
      </c>
      <c r="B399" s="92" t="s">
        <v>315</v>
      </c>
      <c r="C399" s="126"/>
      <c r="D399" s="126"/>
      <c r="E399" s="102">
        <v>3495</v>
      </c>
      <c r="F399" s="99"/>
      <c r="G399" s="99">
        <v>0.813736903376019</v>
      </c>
    </row>
    <row r="400" s="65" customFormat="1" customHeight="1" spans="1:7">
      <c r="A400" s="92">
        <v>2050202</v>
      </c>
      <c r="B400" s="92" t="s">
        <v>316</v>
      </c>
      <c r="C400" s="126"/>
      <c r="D400" s="126"/>
      <c r="E400" s="102">
        <v>19486</v>
      </c>
      <c r="F400" s="99"/>
      <c r="G400" s="99">
        <v>0.910858692095545</v>
      </c>
    </row>
    <row r="401" s="65" customFormat="1" customHeight="1" spans="1:7">
      <c r="A401" s="92">
        <v>2050203</v>
      </c>
      <c r="B401" s="92" t="s">
        <v>317</v>
      </c>
      <c r="C401" s="126"/>
      <c r="D401" s="126"/>
      <c r="E401" s="102">
        <v>10655</v>
      </c>
      <c r="F401" s="99"/>
      <c r="G401" s="99">
        <v>0.824243830741858</v>
      </c>
    </row>
    <row r="402" s="65" customFormat="1" customHeight="1" spans="1:7">
      <c r="A402" s="92">
        <v>2050204</v>
      </c>
      <c r="B402" s="92" t="s">
        <v>318</v>
      </c>
      <c r="C402" s="126"/>
      <c r="D402" s="126"/>
      <c r="E402" s="102"/>
      <c r="F402" s="99"/>
      <c r="G402" s="99"/>
    </row>
    <row r="403" s="65" customFormat="1" customHeight="1" spans="1:7">
      <c r="A403" s="92">
        <v>2050205</v>
      </c>
      <c r="B403" s="92" t="s">
        <v>319</v>
      </c>
      <c r="C403" s="126"/>
      <c r="D403" s="126"/>
      <c r="E403" s="102"/>
      <c r="F403" s="99"/>
      <c r="G403" s="99"/>
    </row>
    <row r="404" s="65" customFormat="1" customHeight="1" spans="1:7">
      <c r="A404" s="92">
        <v>2050299</v>
      </c>
      <c r="B404" s="92" t="s">
        <v>320</v>
      </c>
      <c r="C404" s="126"/>
      <c r="D404" s="126"/>
      <c r="E404" s="102">
        <v>1120</v>
      </c>
      <c r="F404" s="99"/>
      <c r="G404" s="99">
        <v>0.337146297411198</v>
      </c>
    </row>
    <row r="405" s="65" customFormat="1" customHeight="1" spans="1:7">
      <c r="A405" s="92">
        <v>20503</v>
      </c>
      <c r="B405" s="124" t="s">
        <v>321</v>
      </c>
      <c r="C405" s="126"/>
      <c r="D405" s="126"/>
      <c r="E405" s="102"/>
      <c r="F405" s="99"/>
      <c r="G405" s="99"/>
    </row>
    <row r="406" s="65" customFormat="1" customHeight="1" spans="1:7">
      <c r="A406" s="92">
        <v>2050301</v>
      </c>
      <c r="B406" s="92" t="s">
        <v>322</v>
      </c>
      <c r="C406" s="126"/>
      <c r="D406" s="126"/>
      <c r="E406" s="102"/>
      <c r="F406" s="99"/>
      <c r="G406" s="99"/>
    </row>
    <row r="407" s="65" customFormat="1" customHeight="1" spans="1:7">
      <c r="A407" s="92">
        <v>2050302</v>
      </c>
      <c r="B407" s="92" t="s">
        <v>323</v>
      </c>
      <c r="C407" s="126"/>
      <c r="D407" s="126"/>
      <c r="E407" s="102"/>
      <c r="F407" s="99"/>
      <c r="G407" s="99"/>
    </row>
    <row r="408" s="65" customFormat="1" customHeight="1" spans="1:7">
      <c r="A408" s="92">
        <v>2050303</v>
      </c>
      <c r="B408" s="92" t="s">
        <v>324</v>
      </c>
      <c r="C408" s="126"/>
      <c r="D408" s="126"/>
      <c r="E408" s="102"/>
      <c r="F408" s="99"/>
      <c r="G408" s="99"/>
    </row>
    <row r="409" s="65" customFormat="1" customHeight="1" spans="1:7">
      <c r="A409" s="92">
        <v>2050305</v>
      </c>
      <c r="B409" s="92" t="s">
        <v>325</v>
      </c>
      <c r="C409" s="126"/>
      <c r="D409" s="126"/>
      <c r="E409" s="102"/>
      <c r="F409" s="99"/>
      <c r="G409" s="99"/>
    </row>
    <row r="410" s="65" customFormat="1" customHeight="1" spans="1:7">
      <c r="A410" s="92">
        <v>2050399</v>
      </c>
      <c r="B410" s="92" t="s">
        <v>326</v>
      </c>
      <c r="C410" s="126"/>
      <c r="D410" s="126"/>
      <c r="E410" s="102"/>
      <c r="F410" s="99"/>
      <c r="G410" s="99"/>
    </row>
    <row r="411" s="65" customFormat="1" customHeight="1" spans="1:7">
      <c r="A411" s="92">
        <v>20504</v>
      </c>
      <c r="B411" s="124" t="s">
        <v>327</v>
      </c>
      <c r="C411" s="126"/>
      <c r="D411" s="126"/>
      <c r="E411" s="102"/>
      <c r="F411" s="99"/>
      <c r="G411" s="99"/>
    </row>
    <row r="412" s="65" customFormat="1" customHeight="1" spans="1:7">
      <c r="A412" s="92">
        <v>2050401</v>
      </c>
      <c r="B412" s="92" t="s">
        <v>328</v>
      </c>
      <c r="C412" s="126"/>
      <c r="D412" s="126"/>
      <c r="E412" s="102"/>
      <c r="F412" s="99"/>
      <c r="G412" s="99"/>
    </row>
    <row r="413" s="65" customFormat="1" customHeight="1" spans="1:7">
      <c r="A413" s="92">
        <v>2050402</v>
      </c>
      <c r="B413" s="92" t="s">
        <v>329</v>
      </c>
      <c r="C413" s="126"/>
      <c r="D413" s="126"/>
      <c r="E413" s="102"/>
      <c r="F413" s="99"/>
      <c r="G413" s="99"/>
    </row>
    <row r="414" s="65" customFormat="1" customHeight="1" spans="1:7">
      <c r="A414" s="92">
        <v>2050403</v>
      </c>
      <c r="B414" s="92" t="s">
        <v>330</v>
      </c>
      <c r="C414" s="126"/>
      <c r="D414" s="126"/>
      <c r="E414" s="102"/>
      <c r="F414" s="99"/>
      <c r="G414" s="99"/>
    </row>
    <row r="415" s="65" customFormat="1" customHeight="1" spans="1:7">
      <c r="A415" s="92">
        <v>2050404</v>
      </c>
      <c r="B415" s="92" t="s">
        <v>331</v>
      </c>
      <c r="C415" s="126"/>
      <c r="D415" s="126"/>
      <c r="E415" s="102"/>
      <c r="F415" s="99"/>
      <c r="G415" s="99"/>
    </row>
    <row r="416" s="65" customFormat="1" customHeight="1" spans="1:7">
      <c r="A416" s="92">
        <v>2050499</v>
      </c>
      <c r="B416" s="92" t="s">
        <v>332</v>
      </c>
      <c r="C416" s="126"/>
      <c r="D416" s="126"/>
      <c r="E416" s="102"/>
      <c r="F416" s="99"/>
      <c r="G416" s="99"/>
    </row>
    <row r="417" s="65" customFormat="1" customHeight="1" spans="1:7">
      <c r="A417" s="92">
        <v>20505</v>
      </c>
      <c r="B417" s="124" t="s">
        <v>333</v>
      </c>
      <c r="C417" s="126"/>
      <c r="D417" s="126"/>
      <c r="E417" s="102"/>
      <c r="F417" s="99"/>
      <c r="G417" s="99"/>
    </row>
    <row r="418" s="65" customFormat="1" customHeight="1" spans="1:7">
      <c r="A418" s="92">
        <v>2050501</v>
      </c>
      <c r="B418" s="92" t="s">
        <v>334</v>
      </c>
      <c r="C418" s="126"/>
      <c r="D418" s="126"/>
      <c r="E418" s="102"/>
      <c r="F418" s="99"/>
      <c r="G418" s="99"/>
    </row>
    <row r="419" s="65" customFormat="1" customHeight="1" spans="1:7">
      <c r="A419" s="92">
        <v>2050502</v>
      </c>
      <c r="B419" s="92" t="s">
        <v>335</v>
      </c>
      <c r="C419" s="126"/>
      <c r="D419" s="126"/>
      <c r="E419" s="102"/>
      <c r="F419" s="99"/>
      <c r="G419" s="99"/>
    </row>
    <row r="420" s="65" customFormat="1" customHeight="1" spans="1:7">
      <c r="A420" s="92">
        <v>2050599</v>
      </c>
      <c r="B420" s="92" t="s">
        <v>336</v>
      </c>
      <c r="C420" s="126"/>
      <c r="D420" s="126"/>
      <c r="E420" s="102"/>
      <c r="F420" s="99"/>
      <c r="G420" s="99"/>
    </row>
    <row r="421" s="65" customFormat="1" customHeight="1" spans="1:7">
      <c r="A421" s="92">
        <v>20506</v>
      </c>
      <c r="B421" s="124" t="s">
        <v>337</v>
      </c>
      <c r="C421" s="126"/>
      <c r="D421" s="126"/>
      <c r="E421" s="102"/>
      <c r="F421" s="99"/>
      <c r="G421" s="99"/>
    </row>
    <row r="422" s="65" customFormat="1" customHeight="1" spans="1:7">
      <c r="A422" s="92">
        <v>2050601</v>
      </c>
      <c r="B422" s="92" t="s">
        <v>338</v>
      </c>
      <c r="C422" s="126"/>
      <c r="D422" s="126"/>
      <c r="E422" s="102"/>
      <c r="F422" s="99"/>
      <c r="G422" s="99"/>
    </row>
    <row r="423" s="65" customFormat="1" customHeight="1" spans="1:7">
      <c r="A423" s="92">
        <v>2050602</v>
      </c>
      <c r="B423" s="92" t="s">
        <v>339</v>
      </c>
      <c r="C423" s="126"/>
      <c r="D423" s="126"/>
      <c r="E423" s="102"/>
      <c r="F423" s="99"/>
      <c r="G423" s="99"/>
    </row>
    <row r="424" s="65" customFormat="1" customHeight="1" spans="1:7">
      <c r="A424" s="92">
        <v>2050699</v>
      </c>
      <c r="B424" s="92" t="s">
        <v>340</v>
      </c>
      <c r="C424" s="126"/>
      <c r="D424" s="126"/>
      <c r="E424" s="102"/>
      <c r="F424" s="99"/>
      <c r="G424" s="99"/>
    </row>
    <row r="425" s="65" customFormat="1" customHeight="1" spans="1:7">
      <c r="A425" s="92">
        <v>20507</v>
      </c>
      <c r="B425" s="124" t="s">
        <v>341</v>
      </c>
      <c r="C425" s="126"/>
      <c r="D425" s="126"/>
      <c r="E425" s="102"/>
      <c r="F425" s="99"/>
      <c r="G425" s="99">
        <v>0</v>
      </c>
    </row>
    <row r="426" s="65" customFormat="1" customHeight="1" spans="1:7">
      <c r="A426" s="92">
        <v>2050701</v>
      </c>
      <c r="B426" s="92" t="s">
        <v>342</v>
      </c>
      <c r="C426" s="126"/>
      <c r="D426" s="126"/>
      <c r="E426" s="102"/>
      <c r="F426" s="99"/>
      <c r="G426" s="99">
        <v>0</v>
      </c>
    </row>
    <row r="427" s="65" customFormat="1" customHeight="1" spans="1:7">
      <c r="A427" s="92">
        <v>2050702</v>
      </c>
      <c r="B427" s="92" t="s">
        <v>343</v>
      </c>
      <c r="C427" s="126"/>
      <c r="D427" s="126"/>
      <c r="E427" s="102"/>
      <c r="F427" s="99"/>
      <c r="G427" s="99"/>
    </row>
    <row r="428" s="65" customFormat="1" customHeight="1" spans="1:7">
      <c r="A428" s="92">
        <v>2050799</v>
      </c>
      <c r="B428" s="92" t="s">
        <v>344</v>
      </c>
      <c r="C428" s="126"/>
      <c r="D428" s="126"/>
      <c r="E428" s="102"/>
      <c r="F428" s="99"/>
      <c r="G428" s="99"/>
    </row>
    <row r="429" s="65" customFormat="1" customHeight="1" spans="1:7">
      <c r="A429" s="92">
        <v>20508</v>
      </c>
      <c r="B429" s="124" t="s">
        <v>345</v>
      </c>
      <c r="C429" s="126"/>
      <c r="D429" s="126"/>
      <c r="E429" s="102"/>
      <c r="F429" s="99"/>
      <c r="G429" s="99"/>
    </row>
    <row r="430" s="65" customFormat="1" customHeight="1" spans="1:7">
      <c r="A430" s="92">
        <v>2050801</v>
      </c>
      <c r="B430" s="92" t="s">
        <v>346</v>
      </c>
      <c r="C430" s="126"/>
      <c r="D430" s="126"/>
      <c r="E430" s="102"/>
      <c r="F430" s="99"/>
      <c r="G430" s="99"/>
    </row>
    <row r="431" s="65" customFormat="1" customHeight="1" spans="1:7">
      <c r="A431" s="92">
        <v>2050802</v>
      </c>
      <c r="B431" s="92" t="s">
        <v>347</v>
      </c>
      <c r="C431" s="126"/>
      <c r="D431" s="126"/>
      <c r="E431" s="102"/>
      <c r="F431" s="99"/>
      <c r="G431" s="99"/>
    </row>
    <row r="432" s="65" customFormat="1" customHeight="1" spans="1:7">
      <c r="A432" s="92">
        <v>2050803</v>
      </c>
      <c r="B432" s="92" t="s">
        <v>348</v>
      </c>
      <c r="C432" s="126"/>
      <c r="D432" s="126"/>
      <c r="E432" s="102"/>
      <c r="F432" s="99"/>
      <c r="G432" s="99"/>
    </row>
    <row r="433" s="65" customFormat="1" customHeight="1" spans="1:7">
      <c r="A433" s="92">
        <v>2050804</v>
      </c>
      <c r="B433" s="92" t="s">
        <v>349</v>
      </c>
      <c r="C433" s="126"/>
      <c r="D433" s="126"/>
      <c r="E433" s="102"/>
      <c r="F433" s="99"/>
      <c r="G433" s="99"/>
    </row>
    <row r="434" s="65" customFormat="1" customHeight="1" spans="1:7">
      <c r="A434" s="92">
        <v>2050899</v>
      </c>
      <c r="B434" s="92" t="s">
        <v>350</v>
      </c>
      <c r="C434" s="126"/>
      <c r="D434" s="126"/>
      <c r="E434" s="102"/>
      <c r="F434" s="99"/>
      <c r="G434" s="99"/>
    </row>
    <row r="435" s="65" customFormat="1" customHeight="1" spans="1:7">
      <c r="A435" s="92">
        <v>20509</v>
      </c>
      <c r="B435" s="124" t="s">
        <v>351</v>
      </c>
      <c r="C435" s="127">
        <v>1615</v>
      </c>
      <c r="D435" s="127">
        <v>3941</v>
      </c>
      <c r="E435" s="125">
        <f>SUM(E436:E441)</f>
        <v>3268</v>
      </c>
      <c r="F435" s="98">
        <f>E435/D435</f>
        <v>0.829231159604161</v>
      </c>
      <c r="G435" s="98">
        <v>1.56064947468959</v>
      </c>
    </row>
    <row r="436" s="65" customFormat="1" customHeight="1" spans="1:7">
      <c r="A436" s="92">
        <v>2050901</v>
      </c>
      <c r="B436" s="92" t="s">
        <v>352</v>
      </c>
      <c r="C436" s="126"/>
      <c r="D436" s="126"/>
      <c r="E436" s="102"/>
      <c r="F436" s="99"/>
      <c r="G436" s="99"/>
    </row>
    <row r="437" s="65" customFormat="1" customHeight="1" spans="1:7">
      <c r="A437" s="92">
        <v>2050902</v>
      </c>
      <c r="B437" s="92" t="s">
        <v>353</v>
      </c>
      <c r="C437" s="126"/>
      <c r="D437" s="126"/>
      <c r="E437" s="102"/>
      <c r="F437" s="99"/>
      <c r="G437" s="99"/>
    </row>
    <row r="438" s="65" customFormat="1" customHeight="1" spans="1:7">
      <c r="A438" s="92">
        <v>2050903</v>
      </c>
      <c r="B438" s="92" t="s">
        <v>354</v>
      </c>
      <c r="C438" s="126"/>
      <c r="D438" s="126"/>
      <c r="E438" s="102"/>
      <c r="F438" s="99"/>
      <c r="G438" s="99"/>
    </row>
    <row r="439" s="65" customFormat="1" customHeight="1" spans="1:7">
      <c r="A439" s="92">
        <v>2050904</v>
      </c>
      <c r="B439" s="92" t="s">
        <v>355</v>
      </c>
      <c r="C439" s="126"/>
      <c r="D439" s="126"/>
      <c r="E439" s="102"/>
      <c r="F439" s="99"/>
      <c r="G439" s="99"/>
    </row>
    <row r="440" s="65" customFormat="1" customHeight="1" spans="1:7">
      <c r="A440" s="92">
        <v>2050905</v>
      </c>
      <c r="B440" s="92" t="s">
        <v>356</v>
      </c>
      <c r="C440" s="126"/>
      <c r="D440" s="126"/>
      <c r="E440" s="102"/>
      <c r="F440" s="99"/>
      <c r="G440" s="99"/>
    </row>
    <row r="441" s="65" customFormat="1" customHeight="1" spans="1:7">
      <c r="A441" s="92">
        <v>2050999</v>
      </c>
      <c r="B441" s="92" t="s">
        <v>357</v>
      </c>
      <c r="C441" s="126"/>
      <c r="D441" s="126"/>
      <c r="E441" s="102">
        <v>3268</v>
      </c>
      <c r="F441" s="99"/>
      <c r="G441" s="99">
        <v>1.56064947468959</v>
      </c>
    </row>
    <row r="442" s="65" customFormat="1" customHeight="1" spans="1:7">
      <c r="A442" s="92">
        <v>20599</v>
      </c>
      <c r="B442" s="124" t="s">
        <v>358</v>
      </c>
      <c r="C442" s="127"/>
      <c r="D442" s="127">
        <v>1</v>
      </c>
      <c r="E442" s="125">
        <f>E443</f>
        <v>1</v>
      </c>
      <c r="F442" s="98">
        <f>E442/D442</f>
        <v>1</v>
      </c>
      <c r="G442" s="98">
        <v>0.000347463516330785</v>
      </c>
    </row>
    <row r="443" s="65" customFormat="1" customHeight="1" spans="1:7">
      <c r="A443" s="92">
        <v>2059999</v>
      </c>
      <c r="B443" s="92" t="s">
        <v>359</v>
      </c>
      <c r="C443" s="126"/>
      <c r="D443" s="126"/>
      <c r="E443" s="102">
        <v>1</v>
      </c>
      <c r="F443" s="99"/>
      <c r="G443" s="99">
        <v>0.000347463516330785</v>
      </c>
    </row>
    <row r="444" s="65" customFormat="1" customHeight="1" spans="1:7">
      <c r="A444" s="92">
        <v>206</v>
      </c>
      <c r="B444" s="124" t="s">
        <v>360</v>
      </c>
      <c r="C444" s="148">
        <f>SUM(C445,C450,C459,C465,C470,C475,C480,C487,C491,C495)</f>
        <v>249</v>
      </c>
      <c r="D444" s="148">
        <f>SUM(D445,D450,D459,D465,D470,D475,D480,D487,D491,D495)</f>
        <v>2434</v>
      </c>
      <c r="E444" s="125">
        <f>SUM(E445,E450,E459,E465,E470,E475,E480,E487,E491,E495)</f>
        <v>2002</v>
      </c>
      <c r="F444" s="98">
        <f>E444/D444</f>
        <v>0.822514379622021</v>
      </c>
      <c r="G444" s="98">
        <v>0.679796264855688</v>
      </c>
    </row>
    <row r="445" s="65" customFormat="1" customHeight="1" spans="1:7">
      <c r="A445" s="92">
        <v>20601</v>
      </c>
      <c r="B445" s="124" t="s">
        <v>361</v>
      </c>
      <c r="C445" s="127">
        <v>78</v>
      </c>
      <c r="D445" s="127">
        <v>78</v>
      </c>
      <c r="E445" s="125">
        <f>SUM(E446:E449)</f>
        <v>73</v>
      </c>
      <c r="F445" s="98">
        <f>E445/D445</f>
        <v>0.935897435897436</v>
      </c>
      <c r="G445" s="98">
        <v>0.986486486486487</v>
      </c>
    </row>
    <row r="446" s="65" customFormat="1" customHeight="1" spans="1:7">
      <c r="A446" s="92">
        <v>2060101</v>
      </c>
      <c r="B446" s="92" t="s">
        <v>81</v>
      </c>
      <c r="C446" s="126"/>
      <c r="D446" s="126"/>
      <c r="E446" s="102">
        <v>70</v>
      </c>
      <c r="F446" s="99"/>
      <c r="G446" s="99">
        <v>1</v>
      </c>
    </row>
    <row r="447" s="65" customFormat="1" customHeight="1" spans="1:7">
      <c r="A447" s="92">
        <v>2060102</v>
      </c>
      <c r="B447" s="92" t="s">
        <v>82</v>
      </c>
      <c r="C447" s="126"/>
      <c r="D447" s="126"/>
      <c r="E447" s="102"/>
      <c r="F447" s="99"/>
      <c r="G447" s="99">
        <v>0</v>
      </c>
    </row>
    <row r="448" s="65" customFormat="1" customHeight="1" spans="1:7">
      <c r="A448" s="92">
        <v>2060103</v>
      </c>
      <c r="B448" s="92" t="s">
        <v>83</v>
      </c>
      <c r="C448" s="126"/>
      <c r="D448" s="126"/>
      <c r="E448" s="102"/>
      <c r="F448" s="99"/>
      <c r="G448" s="99"/>
    </row>
    <row r="449" s="65" customFormat="1" customHeight="1" spans="1:7">
      <c r="A449" s="92">
        <v>2060199</v>
      </c>
      <c r="B449" s="92" t="s">
        <v>362</v>
      </c>
      <c r="C449" s="126"/>
      <c r="D449" s="126"/>
      <c r="E449" s="102">
        <v>3</v>
      </c>
      <c r="F449" s="99"/>
      <c r="G449" s="99"/>
    </row>
    <row r="450" s="65" customFormat="1" customHeight="1" spans="1:7">
      <c r="A450" s="92">
        <v>20602</v>
      </c>
      <c r="B450" s="124" t="s">
        <v>363</v>
      </c>
      <c r="C450" s="127"/>
      <c r="D450" s="127">
        <v>68</v>
      </c>
      <c r="E450" s="125">
        <f>SUM(E451:E458)</f>
        <v>68</v>
      </c>
      <c r="F450" s="98">
        <f>E450/D450</f>
        <v>1</v>
      </c>
      <c r="G450" s="98">
        <v>0.944444444444444</v>
      </c>
    </row>
    <row r="451" s="65" customFormat="1" customHeight="1" spans="1:7">
      <c r="A451" s="92">
        <v>2060201</v>
      </c>
      <c r="B451" s="92" t="s">
        <v>364</v>
      </c>
      <c r="C451" s="126"/>
      <c r="D451" s="126"/>
      <c r="E451" s="102"/>
      <c r="F451" s="99"/>
      <c r="G451" s="99"/>
    </row>
    <row r="452" s="65" customFormat="1" customHeight="1" spans="1:7">
      <c r="A452" s="92">
        <v>2060203</v>
      </c>
      <c r="B452" s="92" t="s">
        <v>365</v>
      </c>
      <c r="C452" s="126"/>
      <c r="D452" s="126"/>
      <c r="E452" s="102">
        <v>68</v>
      </c>
      <c r="F452" s="99"/>
      <c r="G452" s="99">
        <v>0.944444444444444</v>
      </c>
    </row>
    <row r="453" s="65" customFormat="1" customHeight="1" spans="1:7">
      <c r="A453" s="92">
        <v>2060204</v>
      </c>
      <c r="B453" s="92" t="s">
        <v>366</v>
      </c>
      <c r="C453" s="126"/>
      <c r="D453" s="126"/>
      <c r="E453" s="102"/>
      <c r="F453" s="99"/>
      <c r="G453" s="99"/>
    </row>
    <row r="454" s="65" customFormat="1" customHeight="1" spans="1:7">
      <c r="A454" s="92">
        <v>2060205</v>
      </c>
      <c r="B454" s="92" t="s">
        <v>367</v>
      </c>
      <c r="C454" s="126"/>
      <c r="D454" s="126"/>
      <c r="E454" s="102"/>
      <c r="F454" s="99"/>
      <c r="G454" s="99"/>
    </row>
    <row r="455" s="65" customFormat="1" customHeight="1" spans="1:7">
      <c r="A455" s="92">
        <v>2060206</v>
      </c>
      <c r="B455" s="92" t="s">
        <v>368</v>
      </c>
      <c r="C455" s="126"/>
      <c r="D455" s="126"/>
      <c r="E455" s="102"/>
      <c r="F455" s="99"/>
      <c r="G455" s="99"/>
    </row>
    <row r="456" s="65" customFormat="1" customHeight="1" spans="1:7">
      <c r="A456" s="92">
        <v>2060207</v>
      </c>
      <c r="B456" s="92" t="s">
        <v>369</v>
      </c>
      <c r="C456" s="126"/>
      <c r="D456" s="126"/>
      <c r="E456" s="102"/>
      <c r="F456" s="99"/>
      <c r="G456" s="99"/>
    </row>
    <row r="457" s="65" customFormat="1" customHeight="1" spans="1:7">
      <c r="A457" s="92">
        <v>2060208</v>
      </c>
      <c r="B457" s="92" t="s">
        <v>370</v>
      </c>
      <c r="C457" s="126"/>
      <c r="D457" s="126"/>
      <c r="E457" s="102"/>
      <c r="F457" s="99"/>
      <c r="G457" s="99"/>
    </row>
    <row r="458" s="65" customFormat="1" customHeight="1" spans="1:7">
      <c r="A458" s="92">
        <v>2060299</v>
      </c>
      <c r="B458" s="92" t="s">
        <v>371</v>
      </c>
      <c r="C458" s="126"/>
      <c r="D458" s="126"/>
      <c r="E458" s="102"/>
      <c r="F458" s="99"/>
      <c r="G458" s="99"/>
    </row>
    <row r="459" s="65" customFormat="1" customHeight="1" spans="1:7">
      <c r="A459" s="92">
        <v>20603</v>
      </c>
      <c r="B459" s="124" t="s">
        <v>372</v>
      </c>
      <c r="C459" s="126"/>
      <c r="D459" s="126"/>
      <c r="E459" s="102"/>
      <c r="F459" s="99"/>
      <c r="G459" s="99"/>
    </row>
    <row r="460" s="65" customFormat="1" customHeight="1" spans="1:7">
      <c r="A460" s="92">
        <v>2060301</v>
      </c>
      <c r="B460" s="92" t="s">
        <v>364</v>
      </c>
      <c r="C460" s="126"/>
      <c r="D460" s="126"/>
      <c r="E460" s="102"/>
      <c r="F460" s="99"/>
      <c r="G460" s="99"/>
    </row>
    <row r="461" s="65" customFormat="1" customHeight="1" spans="1:7">
      <c r="A461" s="92">
        <v>2060302</v>
      </c>
      <c r="B461" s="92" t="s">
        <v>373</v>
      </c>
      <c r="C461" s="126"/>
      <c r="D461" s="126"/>
      <c r="E461" s="102"/>
      <c r="F461" s="99"/>
      <c r="G461" s="99"/>
    </row>
    <row r="462" s="65" customFormat="1" customHeight="1" spans="1:7">
      <c r="A462" s="92">
        <v>2060303</v>
      </c>
      <c r="B462" s="92" t="s">
        <v>374</v>
      </c>
      <c r="C462" s="126"/>
      <c r="D462" s="126"/>
      <c r="E462" s="102"/>
      <c r="F462" s="99"/>
      <c r="G462" s="99"/>
    </row>
    <row r="463" s="65" customFormat="1" customHeight="1" spans="1:7">
      <c r="A463" s="92">
        <v>2060304</v>
      </c>
      <c r="B463" s="92" t="s">
        <v>375</v>
      </c>
      <c r="C463" s="126"/>
      <c r="D463" s="126"/>
      <c r="E463" s="102"/>
      <c r="F463" s="99"/>
      <c r="G463" s="99"/>
    </row>
    <row r="464" s="65" customFormat="1" customHeight="1" spans="1:7">
      <c r="A464" s="92">
        <v>2060399</v>
      </c>
      <c r="B464" s="92" t="s">
        <v>376</v>
      </c>
      <c r="C464" s="126"/>
      <c r="D464" s="126"/>
      <c r="E464" s="102"/>
      <c r="F464" s="99"/>
      <c r="G464" s="99"/>
    </row>
    <row r="465" s="65" customFormat="1" customHeight="1" spans="1:7">
      <c r="A465" s="92">
        <v>20604</v>
      </c>
      <c r="B465" s="124" t="s">
        <v>377</v>
      </c>
      <c r="C465" s="127"/>
      <c r="D465" s="127">
        <v>2030</v>
      </c>
      <c r="E465" s="125">
        <f>SUM(E466:E469)</f>
        <v>1618</v>
      </c>
      <c r="F465" s="98">
        <f>E465/D465</f>
        <v>0.797044334975369</v>
      </c>
      <c r="G465" s="98">
        <v>0.599481289366432</v>
      </c>
    </row>
    <row r="466" s="65" customFormat="1" customHeight="1" spans="1:7">
      <c r="A466" s="92">
        <v>2060401</v>
      </c>
      <c r="B466" s="92" t="s">
        <v>364</v>
      </c>
      <c r="C466" s="126"/>
      <c r="D466" s="126"/>
      <c r="E466" s="102"/>
      <c r="F466" s="99"/>
      <c r="G466" s="99"/>
    </row>
    <row r="467" s="65" customFormat="1" customHeight="1" spans="1:7">
      <c r="A467" s="92">
        <v>2060404</v>
      </c>
      <c r="B467" s="92" t="s">
        <v>378</v>
      </c>
      <c r="C467" s="126"/>
      <c r="D467" s="126"/>
      <c r="E467" s="102">
        <v>1160</v>
      </c>
      <c r="F467" s="99"/>
      <c r="G467" s="99">
        <v>1.45545796737767</v>
      </c>
    </row>
    <row r="468" s="65" customFormat="1" customHeight="1" spans="1:7">
      <c r="A468" s="92">
        <v>2060405</v>
      </c>
      <c r="B468" s="92" t="s">
        <v>379</v>
      </c>
      <c r="C468" s="126"/>
      <c r="D468" s="126"/>
      <c r="E468" s="102"/>
      <c r="F468" s="99"/>
      <c r="G468" s="99"/>
    </row>
    <row r="469" s="65" customFormat="1" customHeight="1" spans="1:7">
      <c r="A469" s="92">
        <v>2060499</v>
      </c>
      <c r="B469" s="92" t="s">
        <v>380</v>
      </c>
      <c r="C469" s="126"/>
      <c r="D469" s="126"/>
      <c r="E469" s="102">
        <v>458</v>
      </c>
      <c r="F469" s="99"/>
      <c r="G469" s="99">
        <v>0.240799158780231</v>
      </c>
    </row>
    <row r="470" s="65" customFormat="1" customHeight="1" spans="1:7">
      <c r="A470" s="92">
        <v>20605</v>
      </c>
      <c r="B470" s="124" t="s">
        <v>381</v>
      </c>
      <c r="C470" s="127"/>
      <c r="D470" s="127">
        <v>100</v>
      </c>
      <c r="E470" s="125">
        <f>SUM(E471:E474)</f>
        <v>100</v>
      </c>
      <c r="F470" s="98">
        <f>E470/D470</f>
        <v>1</v>
      </c>
      <c r="G470" s="98"/>
    </row>
    <row r="471" s="65" customFormat="1" customHeight="1" spans="1:7">
      <c r="A471" s="92">
        <v>2060501</v>
      </c>
      <c r="B471" s="92" t="s">
        <v>364</v>
      </c>
      <c r="C471" s="126"/>
      <c r="D471" s="126"/>
      <c r="E471" s="102"/>
      <c r="F471" s="99"/>
      <c r="G471" s="99"/>
    </row>
    <row r="472" s="65" customFormat="1" customHeight="1" spans="1:7">
      <c r="A472" s="92">
        <v>2060502</v>
      </c>
      <c r="B472" s="92" t="s">
        <v>382</v>
      </c>
      <c r="C472" s="126"/>
      <c r="D472" s="126"/>
      <c r="E472" s="102"/>
      <c r="F472" s="99"/>
      <c r="G472" s="99"/>
    </row>
    <row r="473" s="65" customFormat="1" customHeight="1" spans="1:7">
      <c r="A473" s="92">
        <v>2060503</v>
      </c>
      <c r="B473" s="92" t="s">
        <v>383</v>
      </c>
      <c r="C473" s="126"/>
      <c r="D473" s="126"/>
      <c r="E473" s="102">
        <v>100</v>
      </c>
      <c r="F473" s="99"/>
      <c r="G473" s="99"/>
    </row>
    <row r="474" s="65" customFormat="1" customHeight="1" spans="1:7">
      <c r="A474" s="92">
        <v>2060599</v>
      </c>
      <c r="B474" s="92" t="s">
        <v>384</v>
      </c>
      <c r="C474" s="126"/>
      <c r="D474" s="126"/>
      <c r="E474" s="102"/>
      <c r="F474" s="99"/>
      <c r="G474" s="99"/>
    </row>
    <row r="475" s="65" customFormat="1" customHeight="1" spans="1:7">
      <c r="A475" s="92">
        <v>20606</v>
      </c>
      <c r="B475" s="124" t="s">
        <v>385</v>
      </c>
      <c r="C475" s="126"/>
      <c r="D475" s="126"/>
      <c r="E475" s="102"/>
      <c r="F475" s="99"/>
      <c r="G475" s="99"/>
    </row>
    <row r="476" s="65" customFormat="1" customHeight="1" spans="1:7">
      <c r="A476" s="92">
        <v>2060601</v>
      </c>
      <c r="B476" s="92" t="s">
        <v>386</v>
      </c>
      <c r="C476" s="126"/>
      <c r="D476" s="126"/>
      <c r="E476" s="102"/>
      <c r="F476" s="99"/>
      <c r="G476" s="99"/>
    </row>
    <row r="477" s="65" customFormat="1" customHeight="1" spans="1:7">
      <c r="A477" s="92">
        <v>2060602</v>
      </c>
      <c r="B477" s="92" t="s">
        <v>387</v>
      </c>
      <c r="C477" s="126"/>
      <c r="D477" s="126"/>
      <c r="E477" s="102"/>
      <c r="F477" s="99"/>
      <c r="G477" s="99"/>
    </row>
    <row r="478" s="65" customFormat="1" customHeight="1" spans="1:7">
      <c r="A478" s="92">
        <v>2060603</v>
      </c>
      <c r="B478" s="92" t="s">
        <v>388</v>
      </c>
      <c r="C478" s="126"/>
      <c r="D478" s="126"/>
      <c r="E478" s="102"/>
      <c r="F478" s="99"/>
      <c r="G478" s="99"/>
    </row>
    <row r="479" s="65" customFormat="1" customHeight="1" spans="1:7">
      <c r="A479" s="92">
        <v>2060699</v>
      </c>
      <c r="B479" s="92" t="s">
        <v>389</v>
      </c>
      <c r="C479" s="126"/>
      <c r="D479" s="126"/>
      <c r="E479" s="102"/>
      <c r="F479" s="99"/>
      <c r="G479" s="99"/>
    </row>
    <row r="480" s="65" customFormat="1" customHeight="1" spans="1:7">
      <c r="A480" s="92">
        <v>20607</v>
      </c>
      <c r="B480" s="124" t="s">
        <v>390</v>
      </c>
      <c r="C480" s="127">
        <v>171</v>
      </c>
      <c r="D480" s="127">
        <v>158</v>
      </c>
      <c r="E480" s="125">
        <f>SUM(E481:E486)</f>
        <v>143</v>
      </c>
      <c r="F480" s="98">
        <f>E480/D480</f>
        <v>0.905063291139241</v>
      </c>
      <c r="G480" s="98">
        <v>1.43</v>
      </c>
    </row>
    <row r="481" s="65" customFormat="1" customHeight="1" spans="1:7">
      <c r="A481" s="92">
        <v>2060701</v>
      </c>
      <c r="B481" s="92" t="s">
        <v>364</v>
      </c>
      <c r="C481" s="126"/>
      <c r="D481" s="126"/>
      <c r="E481" s="102">
        <v>38</v>
      </c>
      <c r="F481" s="99"/>
      <c r="G481" s="99">
        <v>1.02702702702703</v>
      </c>
    </row>
    <row r="482" s="65" customFormat="1" customHeight="1" spans="1:7">
      <c r="A482" s="92">
        <v>2060702</v>
      </c>
      <c r="B482" s="92" t="s">
        <v>391</v>
      </c>
      <c r="C482" s="126"/>
      <c r="D482" s="126"/>
      <c r="E482" s="102">
        <v>105</v>
      </c>
      <c r="F482" s="99"/>
      <c r="G482" s="99">
        <v>1.66666666666667</v>
      </c>
    </row>
    <row r="483" s="65" customFormat="1" customHeight="1" spans="1:7">
      <c r="A483" s="92">
        <v>2060703</v>
      </c>
      <c r="B483" s="92" t="s">
        <v>392</v>
      </c>
      <c r="C483" s="126"/>
      <c r="D483" s="126"/>
      <c r="E483" s="102"/>
      <c r="F483" s="99"/>
      <c r="G483" s="99"/>
    </row>
    <row r="484" s="65" customFormat="1" customHeight="1" spans="1:7">
      <c r="A484" s="92">
        <v>2060704</v>
      </c>
      <c r="B484" s="92" t="s">
        <v>393</v>
      </c>
      <c r="C484" s="126"/>
      <c r="D484" s="126"/>
      <c r="E484" s="102"/>
      <c r="F484" s="99"/>
      <c r="G484" s="99"/>
    </row>
    <row r="485" s="65" customFormat="1" customHeight="1" spans="1:7">
      <c r="A485" s="92">
        <v>2060705</v>
      </c>
      <c r="B485" s="92" t="s">
        <v>394</v>
      </c>
      <c r="C485" s="126"/>
      <c r="D485" s="126"/>
      <c r="E485" s="102"/>
      <c r="F485" s="99"/>
      <c r="G485" s="99"/>
    </row>
    <row r="486" s="65" customFormat="1" customHeight="1" spans="1:7">
      <c r="A486" s="92">
        <v>2060799</v>
      </c>
      <c r="B486" s="92" t="s">
        <v>395</v>
      </c>
      <c r="C486" s="126"/>
      <c r="D486" s="126"/>
      <c r="E486" s="102"/>
      <c r="F486" s="99"/>
      <c r="G486" s="99"/>
    </row>
    <row r="487" s="65" customFormat="1" customHeight="1" spans="1:7">
      <c r="A487" s="92">
        <v>20608</v>
      </c>
      <c r="B487" s="124" t="s">
        <v>396</v>
      </c>
      <c r="C487" s="126"/>
      <c r="D487" s="126"/>
      <c r="E487" s="102"/>
      <c r="F487" s="99"/>
      <c r="G487" s="99"/>
    </row>
    <row r="488" s="65" customFormat="1" customHeight="1" spans="1:7">
      <c r="A488" s="92">
        <v>2060801</v>
      </c>
      <c r="B488" s="92" t="s">
        <v>397</v>
      </c>
      <c r="C488" s="126"/>
      <c r="D488" s="126"/>
      <c r="E488" s="102"/>
      <c r="F488" s="99"/>
      <c r="G488" s="99"/>
    </row>
    <row r="489" s="65" customFormat="1" customHeight="1" spans="1:7">
      <c r="A489" s="92">
        <v>2060802</v>
      </c>
      <c r="B489" s="92" t="s">
        <v>398</v>
      </c>
      <c r="C489" s="126"/>
      <c r="D489" s="126"/>
      <c r="E489" s="102"/>
      <c r="F489" s="99"/>
      <c r="G489" s="99"/>
    </row>
    <row r="490" s="65" customFormat="1" customHeight="1" spans="1:7">
      <c r="A490" s="92">
        <v>2060899</v>
      </c>
      <c r="B490" s="92" t="s">
        <v>399</v>
      </c>
      <c r="C490" s="126"/>
      <c r="D490" s="126"/>
      <c r="E490" s="102"/>
      <c r="F490" s="99"/>
      <c r="G490" s="99"/>
    </row>
    <row r="491" s="65" customFormat="1" customHeight="1" spans="1:7">
      <c r="A491" s="92">
        <v>20609</v>
      </c>
      <c r="B491" s="124" t="s">
        <v>400</v>
      </c>
      <c r="C491" s="126"/>
      <c r="D491" s="126"/>
      <c r="E491" s="102"/>
      <c r="F491" s="99"/>
      <c r="G491" s="99"/>
    </row>
    <row r="492" s="65" customFormat="1" customHeight="1" spans="1:7">
      <c r="A492" s="92">
        <v>2060901</v>
      </c>
      <c r="B492" s="92" t="s">
        <v>401</v>
      </c>
      <c r="C492" s="126"/>
      <c r="D492" s="126"/>
      <c r="E492" s="102"/>
      <c r="F492" s="99"/>
      <c r="G492" s="99"/>
    </row>
    <row r="493" s="65" customFormat="1" customHeight="1" spans="1:7">
      <c r="A493" s="92">
        <v>2060902</v>
      </c>
      <c r="B493" s="92" t="s">
        <v>402</v>
      </c>
      <c r="C493" s="126"/>
      <c r="D493" s="126"/>
      <c r="E493" s="102"/>
      <c r="F493" s="99"/>
      <c r="G493" s="99"/>
    </row>
    <row r="494" s="65" customFormat="1" customHeight="1" spans="1:7">
      <c r="A494" s="92">
        <v>2060999</v>
      </c>
      <c r="B494" s="92" t="s">
        <v>403</v>
      </c>
      <c r="C494" s="126"/>
      <c r="D494" s="126"/>
      <c r="E494" s="102"/>
      <c r="F494" s="99"/>
      <c r="G494" s="99"/>
    </row>
    <row r="495" s="65" customFormat="1" customHeight="1" spans="1:7">
      <c r="A495" s="92">
        <v>20699</v>
      </c>
      <c r="B495" s="124" t="s">
        <v>404</v>
      </c>
      <c r="C495" s="126"/>
      <c r="D495" s="126"/>
      <c r="E495" s="102"/>
      <c r="F495" s="99"/>
      <c r="G495" s="99"/>
    </row>
    <row r="496" s="65" customFormat="1" customHeight="1" spans="1:7">
      <c r="A496" s="92">
        <v>2069901</v>
      </c>
      <c r="B496" s="92" t="s">
        <v>405</v>
      </c>
      <c r="C496" s="126"/>
      <c r="D496" s="126"/>
      <c r="E496" s="102"/>
      <c r="F496" s="99"/>
      <c r="G496" s="99"/>
    </row>
    <row r="497" s="65" customFormat="1" customHeight="1" spans="1:7">
      <c r="A497" s="92">
        <v>2069902</v>
      </c>
      <c r="B497" s="92" t="s">
        <v>406</v>
      </c>
      <c r="C497" s="126"/>
      <c r="D497" s="126"/>
      <c r="E497" s="102"/>
      <c r="F497" s="99"/>
      <c r="G497" s="99"/>
    </row>
    <row r="498" s="65" customFormat="1" customHeight="1" spans="1:7">
      <c r="A498" s="92">
        <v>2069903</v>
      </c>
      <c r="B498" s="92" t="s">
        <v>407</v>
      </c>
      <c r="C498" s="126"/>
      <c r="D498" s="126"/>
      <c r="E498" s="102"/>
      <c r="F498" s="99"/>
      <c r="G498" s="99"/>
    </row>
    <row r="499" s="65" customFormat="1" customHeight="1" spans="1:7">
      <c r="A499" s="92">
        <v>2069999</v>
      </c>
      <c r="B499" s="92" t="s">
        <v>408</v>
      </c>
      <c r="C499" s="126"/>
      <c r="D499" s="126"/>
      <c r="E499" s="102"/>
      <c r="F499" s="99"/>
      <c r="G499" s="99"/>
    </row>
    <row r="500" s="65" customFormat="1" customHeight="1" spans="1:7">
      <c r="A500" s="92">
        <v>207</v>
      </c>
      <c r="B500" s="124" t="s">
        <v>409</v>
      </c>
      <c r="C500" s="148">
        <f>SUM(C501,C517,C525,C536,C545,C553)</f>
        <v>526</v>
      </c>
      <c r="D500" s="148">
        <f>SUM(D501,D517,D525,D536,D545,D553)</f>
        <v>2758</v>
      </c>
      <c r="E500" s="125">
        <f>SUM(E501,E517,E525,E536,E545,E553)</f>
        <v>2089</v>
      </c>
      <c r="F500" s="98">
        <f>E500/D500</f>
        <v>0.757432922407542</v>
      </c>
      <c r="G500" s="98">
        <v>0.736341205498766</v>
      </c>
    </row>
    <row r="501" s="65" customFormat="1" customHeight="1" spans="1:7">
      <c r="A501" s="92">
        <v>20701</v>
      </c>
      <c r="B501" s="124" t="s">
        <v>410</v>
      </c>
      <c r="C501" s="127">
        <v>475</v>
      </c>
      <c r="D501" s="127">
        <v>2494</v>
      </c>
      <c r="E501" s="125">
        <f>SUM(E502:E516)</f>
        <v>1868</v>
      </c>
      <c r="F501" s="98">
        <f>E501/D501</f>
        <v>0.748997594226143</v>
      </c>
      <c r="G501" s="98">
        <v>0.788518362178134</v>
      </c>
    </row>
    <row r="502" s="65" customFormat="1" customHeight="1" spans="1:7">
      <c r="A502" s="92">
        <v>2070101</v>
      </c>
      <c r="B502" s="92" t="s">
        <v>81</v>
      </c>
      <c r="C502" s="126"/>
      <c r="D502" s="126"/>
      <c r="E502" s="102">
        <v>123</v>
      </c>
      <c r="F502" s="99"/>
      <c r="G502" s="99">
        <v>1.14953271028037</v>
      </c>
    </row>
    <row r="503" s="65" customFormat="1" customHeight="1" spans="1:7">
      <c r="A503" s="92">
        <v>2070102</v>
      </c>
      <c r="B503" s="92" t="s">
        <v>82</v>
      </c>
      <c r="C503" s="126"/>
      <c r="D503" s="126"/>
      <c r="E503" s="102"/>
      <c r="F503" s="99"/>
      <c r="G503" s="99"/>
    </row>
    <row r="504" s="65" customFormat="1" customHeight="1" spans="1:7">
      <c r="A504" s="92">
        <v>2070103</v>
      </c>
      <c r="B504" s="92" t="s">
        <v>83</v>
      </c>
      <c r="C504" s="126"/>
      <c r="D504" s="126"/>
      <c r="E504" s="102"/>
      <c r="F504" s="99"/>
      <c r="G504" s="99"/>
    </row>
    <row r="505" s="65" customFormat="1" customHeight="1" spans="1:7">
      <c r="A505" s="92">
        <v>2070104</v>
      </c>
      <c r="B505" s="92" t="s">
        <v>411</v>
      </c>
      <c r="C505" s="126"/>
      <c r="D505" s="126"/>
      <c r="E505" s="102">
        <v>30</v>
      </c>
      <c r="F505" s="99"/>
      <c r="G505" s="99"/>
    </row>
    <row r="506" s="65" customFormat="1" customHeight="1" spans="1:7">
      <c r="A506" s="92">
        <v>2070105</v>
      </c>
      <c r="B506" s="92" t="s">
        <v>412</v>
      </c>
      <c r="C506" s="126"/>
      <c r="D506" s="126"/>
      <c r="E506" s="102"/>
      <c r="F506" s="99"/>
      <c r="G506" s="99"/>
    </row>
    <row r="507" s="65" customFormat="1" customHeight="1" spans="1:7">
      <c r="A507" s="92">
        <v>2070106</v>
      </c>
      <c r="B507" s="92" t="s">
        <v>413</v>
      </c>
      <c r="C507" s="126"/>
      <c r="D507" s="126"/>
      <c r="E507" s="102"/>
      <c r="F507" s="99"/>
      <c r="G507" s="99"/>
    </row>
    <row r="508" s="65" customFormat="1" customHeight="1" spans="1:7">
      <c r="A508" s="92">
        <v>2070107</v>
      </c>
      <c r="B508" s="92" t="s">
        <v>414</v>
      </c>
      <c r="C508" s="126"/>
      <c r="D508" s="126"/>
      <c r="E508" s="102"/>
      <c r="F508" s="99"/>
      <c r="G508" s="99"/>
    </row>
    <row r="509" s="65" customFormat="1" customHeight="1" spans="1:7">
      <c r="A509" s="92">
        <v>2070108</v>
      </c>
      <c r="B509" s="92" t="s">
        <v>415</v>
      </c>
      <c r="C509" s="126"/>
      <c r="D509" s="126"/>
      <c r="E509" s="102">
        <v>4</v>
      </c>
      <c r="F509" s="99"/>
      <c r="G509" s="99"/>
    </row>
    <row r="510" s="65" customFormat="1" customHeight="1" spans="1:7">
      <c r="A510" s="92">
        <v>2070109</v>
      </c>
      <c r="B510" s="92" t="s">
        <v>416</v>
      </c>
      <c r="C510" s="126"/>
      <c r="D510" s="126"/>
      <c r="E510" s="102">
        <v>204</v>
      </c>
      <c r="F510" s="99"/>
      <c r="G510" s="99">
        <v>1.12707182320442</v>
      </c>
    </row>
    <row r="511" s="65" customFormat="1" customHeight="1" spans="1:7">
      <c r="A511" s="92">
        <v>2070110</v>
      </c>
      <c r="B511" s="92" t="s">
        <v>417</v>
      </c>
      <c r="C511" s="126"/>
      <c r="D511" s="126"/>
      <c r="E511" s="102"/>
      <c r="F511" s="99"/>
      <c r="G511" s="99"/>
    </row>
    <row r="512" s="65" customFormat="1" customHeight="1" spans="1:7">
      <c r="A512" s="92">
        <v>2070111</v>
      </c>
      <c r="B512" s="92" t="s">
        <v>418</v>
      </c>
      <c r="C512" s="126"/>
      <c r="D512" s="126"/>
      <c r="E512" s="102">
        <v>3</v>
      </c>
      <c r="F512" s="99"/>
      <c r="G512" s="99"/>
    </row>
    <row r="513" s="65" customFormat="1" customHeight="1" spans="1:7">
      <c r="A513" s="92">
        <v>2070112</v>
      </c>
      <c r="B513" s="92" t="s">
        <v>419</v>
      </c>
      <c r="C513" s="126"/>
      <c r="D513" s="126"/>
      <c r="E513" s="102"/>
      <c r="F513" s="99"/>
      <c r="G513" s="99"/>
    </row>
    <row r="514" s="65" customFormat="1" customHeight="1" spans="1:7">
      <c r="A514" s="92">
        <v>2070113</v>
      </c>
      <c r="B514" s="92" t="s">
        <v>420</v>
      </c>
      <c r="C514" s="126"/>
      <c r="D514" s="126"/>
      <c r="E514" s="102"/>
      <c r="F514" s="99"/>
      <c r="G514" s="99"/>
    </row>
    <row r="515" s="65" customFormat="1" customHeight="1" spans="1:7">
      <c r="A515" s="92">
        <v>2070114</v>
      </c>
      <c r="B515" s="92" t="s">
        <v>421</v>
      </c>
      <c r="C515" s="126"/>
      <c r="D515" s="126"/>
      <c r="E515" s="102"/>
      <c r="F515" s="99"/>
      <c r="G515" s="99"/>
    </row>
    <row r="516" s="65" customFormat="1" customHeight="1" spans="1:7">
      <c r="A516" s="92">
        <v>2070199</v>
      </c>
      <c r="B516" s="92" t="s">
        <v>422</v>
      </c>
      <c r="C516" s="126"/>
      <c r="D516" s="126"/>
      <c r="E516" s="102">
        <v>1504</v>
      </c>
      <c r="F516" s="99"/>
      <c r="G516" s="99">
        <v>0.722729456991831</v>
      </c>
    </row>
    <row r="517" s="65" customFormat="1" customHeight="1" spans="1:7">
      <c r="A517" s="92">
        <v>20702</v>
      </c>
      <c r="B517" s="124" t="s">
        <v>423</v>
      </c>
      <c r="C517" s="127">
        <v>10</v>
      </c>
      <c r="D517" s="127">
        <v>21</v>
      </c>
      <c r="E517" s="125">
        <f>SUM(E518:E524)</f>
        <v>21</v>
      </c>
      <c r="F517" s="98">
        <f>E517/D517</f>
        <v>1</v>
      </c>
      <c r="G517" s="98"/>
    </row>
    <row r="518" s="65" customFormat="1" customHeight="1" spans="1:7">
      <c r="A518" s="92">
        <v>2070201</v>
      </c>
      <c r="B518" s="92" t="s">
        <v>81</v>
      </c>
      <c r="C518" s="126"/>
      <c r="D518" s="126"/>
      <c r="E518" s="102"/>
      <c r="F518" s="99"/>
      <c r="G518" s="99"/>
    </row>
    <row r="519" s="65" customFormat="1" customHeight="1" spans="1:7">
      <c r="A519" s="92">
        <v>2070202</v>
      </c>
      <c r="B519" s="92" t="s">
        <v>82</v>
      </c>
      <c r="C519" s="126"/>
      <c r="D519" s="126"/>
      <c r="E519" s="102"/>
      <c r="F519" s="99"/>
      <c r="G519" s="99"/>
    </row>
    <row r="520" s="65" customFormat="1" customHeight="1" spans="1:7">
      <c r="A520" s="92">
        <v>2070203</v>
      </c>
      <c r="B520" s="92" t="s">
        <v>83</v>
      </c>
      <c r="C520" s="126"/>
      <c r="D520" s="126"/>
      <c r="E520" s="102"/>
      <c r="F520" s="99"/>
      <c r="G520" s="99"/>
    </row>
    <row r="521" s="65" customFormat="1" customHeight="1" spans="1:7">
      <c r="A521" s="92">
        <v>2070204</v>
      </c>
      <c r="B521" s="92" t="s">
        <v>424</v>
      </c>
      <c r="C521" s="126"/>
      <c r="D521" s="126"/>
      <c r="E521" s="102">
        <v>11</v>
      </c>
      <c r="F521" s="99"/>
      <c r="G521" s="99"/>
    </row>
    <row r="522" s="65" customFormat="1" customHeight="1" spans="1:7">
      <c r="A522" s="92">
        <v>2070205</v>
      </c>
      <c r="B522" s="92" t="s">
        <v>425</v>
      </c>
      <c r="C522" s="126"/>
      <c r="D522" s="126"/>
      <c r="E522" s="102"/>
      <c r="F522" s="99"/>
      <c r="G522" s="99"/>
    </row>
    <row r="523" s="65" customFormat="1" customHeight="1" spans="1:7">
      <c r="A523" s="92">
        <v>2070206</v>
      </c>
      <c r="B523" s="92" t="s">
        <v>426</v>
      </c>
      <c r="C523" s="126"/>
      <c r="D523" s="126"/>
      <c r="E523" s="102"/>
      <c r="F523" s="99"/>
      <c r="G523" s="99"/>
    </row>
    <row r="524" s="65" customFormat="1" customHeight="1" spans="1:7">
      <c r="A524" s="92">
        <v>2070299</v>
      </c>
      <c r="B524" s="92" t="s">
        <v>427</v>
      </c>
      <c r="C524" s="126"/>
      <c r="D524" s="126"/>
      <c r="E524" s="102">
        <v>10</v>
      </c>
      <c r="F524" s="99"/>
      <c r="G524" s="99"/>
    </row>
    <row r="525" s="65" customFormat="1" customHeight="1" spans="1:7">
      <c r="A525" s="92">
        <v>20703</v>
      </c>
      <c r="B525" s="124" t="s">
        <v>428</v>
      </c>
      <c r="C525" s="127">
        <v>41</v>
      </c>
      <c r="D525" s="127">
        <v>42</v>
      </c>
      <c r="E525" s="125">
        <f>SUM(E526:E535)</f>
        <v>40</v>
      </c>
      <c r="F525" s="98">
        <f>E525/D525</f>
        <v>0.952380952380952</v>
      </c>
      <c r="G525" s="98">
        <v>0.388349514563107</v>
      </c>
    </row>
    <row r="526" s="65" customFormat="1" customHeight="1" spans="1:7">
      <c r="A526" s="92">
        <v>2070301</v>
      </c>
      <c r="B526" s="92" t="s">
        <v>81</v>
      </c>
      <c r="C526" s="126"/>
      <c r="D526" s="126"/>
      <c r="E526" s="102"/>
      <c r="F526" s="99"/>
      <c r="G526" s="99"/>
    </row>
    <row r="527" s="65" customFormat="1" customHeight="1" spans="1:7">
      <c r="A527" s="92">
        <v>2070302</v>
      </c>
      <c r="B527" s="92" t="s">
        <v>82</v>
      </c>
      <c r="C527" s="126"/>
      <c r="D527" s="126"/>
      <c r="E527" s="102"/>
      <c r="F527" s="99"/>
      <c r="G527" s="99"/>
    </row>
    <row r="528" s="65" customFormat="1" customHeight="1" spans="1:7">
      <c r="A528" s="92">
        <v>2070303</v>
      </c>
      <c r="B528" s="92" t="s">
        <v>83</v>
      </c>
      <c r="C528" s="126"/>
      <c r="D528" s="126"/>
      <c r="E528" s="102"/>
      <c r="F528" s="99"/>
      <c r="G528" s="99"/>
    </row>
    <row r="529" s="65" customFormat="1" customHeight="1" spans="1:7">
      <c r="A529" s="92">
        <v>2070304</v>
      </c>
      <c r="B529" s="92" t="s">
        <v>429</v>
      </c>
      <c r="C529" s="126"/>
      <c r="D529" s="126"/>
      <c r="E529" s="102"/>
      <c r="F529" s="99"/>
      <c r="G529" s="99"/>
    </row>
    <row r="530" s="65" customFormat="1" customHeight="1" spans="1:7">
      <c r="A530" s="92">
        <v>2070305</v>
      </c>
      <c r="B530" s="92" t="s">
        <v>430</v>
      </c>
      <c r="C530" s="126"/>
      <c r="D530" s="126"/>
      <c r="E530" s="102"/>
      <c r="F530" s="99"/>
      <c r="G530" s="99">
        <v>0</v>
      </c>
    </row>
    <row r="531" s="65" customFormat="1" customHeight="1" spans="1:7">
      <c r="A531" s="92">
        <v>2070306</v>
      </c>
      <c r="B531" s="92" t="s">
        <v>431</v>
      </c>
      <c r="C531" s="126"/>
      <c r="D531" s="126"/>
      <c r="E531" s="102"/>
      <c r="F531" s="99"/>
      <c r="G531" s="99"/>
    </row>
    <row r="532" s="65" customFormat="1" customHeight="1" spans="1:7">
      <c r="A532" s="92">
        <v>2070307</v>
      </c>
      <c r="B532" s="92" t="s">
        <v>432</v>
      </c>
      <c r="C532" s="126"/>
      <c r="D532" s="126"/>
      <c r="E532" s="102">
        <v>40</v>
      </c>
      <c r="F532" s="99"/>
      <c r="G532" s="99">
        <v>0.784313725490196</v>
      </c>
    </row>
    <row r="533" s="65" customFormat="1" customHeight="1" spans="1:7">
      <c r="A533" s="92">
        <v>2070308</v>
      </c>
      <c r="B533" s="92" t="s">
        <v>433</v>
      </c>
      <c r="C533" s="126"/>
      <c r="D533" s="126"/>
      <c r="E533" s="102"/>
      <c r="F533" s="99"/>
      <c r="G533" s="99"/>
    </row>
    <row r="534" s="65" customFormat="1" customHeight="1" spans="1:7">
      <c r="A534" s="92">
        <v>2070309</v>
      </c>
      <c r="B534" s="92" t="s">
        <v>434</v>
      </c>
      <c r="C534" s="126"/>
      <c r="D534" s="126"/>
      <c r="E534" s="102"/>
      <c r="F534" s="99"/>
      <c r="G534" s="99"/>
    </row>
    <row r="535" s="65" customFormat="1" customHeight="1" spans="1:7">
      <c r="A535" s="92">
        <v>2070399</v>
      </c>
      <c r="B535" s="92" t="s">
        <v>435</v>
      </c>
      <c r="C535" s="126"/>
      <c r="D535" s="126"/>
      <c r="E535" s="102"/>
      <c r="F535" s="99"/>
      <c r="G535" s="99"/>
    </row>
    <row r="536" s="65" customFormat="1" customHeight="1" spans="1:7">
      <c r="A536" s="92">
        <v>20706</v>
      </c>
      <c r="B536" s="108" t="s">
        <v>436</v>
      </c>
      <c r="C536" s="127"/>
      <c r="D536" s="127">
        <v>2</v>
      </c>
      <c r="E536" s="125">
        <f>SUM(E537:E544)</f>
        <v>1</v>
      </c>
      <c r="F536" s="98">
        <f>E536/D536</f>
        <v>0.5</v>
      </c>
      <c r="G536" s="98"/>
    </row>
    <row r="537" s="65" customFormat="1" customHeight="1" spans="1:7">
      <c r="A537" s="92">
        <v>2070601</v>
      </c>
      <c r="B537" s="93" t="s">
        <v>81</v>
      </c>
      <c r="C537" s="126"/>
      <c r="D537" s="126"/>
      <c r="E537" s="102"/>
      <c r="F537" s="99"/>
      <c r="G537" s="99"/>
    </row>
    <row r="538" s="65" customFormat="1" customHeight="1" spans="1:7">
      <c r="A538" s="92">
        <v>2070602</v>
      </c>
      <c r="B538" s="93" t="s">
        <v>82</v>
      </c>
      <c r="C538" s="126"/>
      <c r="D538" s="126"/>
      <c r="E538" s="102"/>
      <c r="F538" s="99"/>
      <c r="G538" s="99"/>
    </row>
    <row r="539" s="65" customFormat="1" customHeight="1" spans="1:7">
      <c r="A539" s="92">
        <v>2070603</v>
      </c>
      <c r="B539" s="93" t="s">
        <v>83</v>
      </c>
      <c r="C539" s="126"/>
      <c r="D539" s="126"/>
      <c r="E539" s="102"/>
      <c r="F539" s="99"/>
      <c r="G539" s="99"/>
    </row>
    <row r="540" s="65" customFormat="1" customHeight="1" spans="1:7">
      <c r="A540" s="92">
        <v>2070604</v>
      </c>
      <c r="B540" s="93" t="s">
        <v>437</v>
      </c>
      <c r="C540" s="126"/>
      <c r="D540" s="126"/>
      <c r="E540" s="102"/>
      <c r="F540" s="99"/>
      <c r="G540" s="99"/>
    </row>
    <row r="541" s="65" customFormat="1" customHeight="1" spans="1:7">
      <c r="A541" s="92">
        <v>2070605</v>
      </c>
      <c r="B541" s="93" t="s">
        <v>438</v>
      </c>
      <c r="C541" s="126"/>
      <c r="D541" s="126"/>
      <c r="E541" s="102"/>
      <c r="F541" s="99"/>
      <c r="G541" s="99"/>
    </row>
    <row r="542" s="65" customFormat="1" customHeight="1" spans="1:7">
      <c r="A542" s="92">
        <v>2070606</v>
      </c>
      <c r="B542" s="93" t="s">
        <v>439</v>
      </c>
      <c r="C542" s="126"/>
      <c r="D542" s="126"/>
      <c r="E542" s="102"/>
      <c r="F542" s="99"/>
      <c r="G542" s="99"/>
    </row>
    <row r="543" s="65" customFormat="1" customHeight="1" spans="1:7">
      <c r="A543" s="92">
        <v>2070607</v>
      </c>
      <c r="B543" s="93" t="s">
        <v>440</v>
      </c>
      <c r="C543" s="126"/>
      <c r="D543" s="126"/>
      <c r="E543" s="102"/>
      <c r="F543" s="99"/>
      <c r="G543" s="99"/>
    </row>
    <row r="544" s="65" customFormat="1" customHeight="1" spans="1:7">
      <c r="A544" s="92">
        <v>2070699</v>
      </c>
      <c r="B544" s="93" t="s">
        <v>441</v>
      </c>
      <c r="C544" s="126"/>
      <c r="D544" s="126"/>
      <c r="E544" s="102">
        <v>1</v>
      </c>
      <c r="F544" s="99"/>
      <c r="G544" s="99"/>
    </row>
    <row r="545" s="65" customFormat="1" customHeight="1" spans="1:7">
      <c r="A545" s="92">
        <v>20708</v>
      </c>
      <c r="B545" s="108" t="s">
        <v>442</v>
      </c>
      <c r="C545" s="126"/>
      <c r="D545" s="126"/>
      <c r="E545" s="102"/>
      <c r="F545" s="99"/>
      <c r="G545" s="99"/>
    </row>
    <row r="546" s="65" customFormat="1" customHeight="1" spans="1:7">
      <c r="A546" s="92">
        <v>2070801</v>
      </c>
      <c r="B546" s="93" t="s">
        <v>81</v>
      </c>
      <c r="C546" s="126"/>
      <c r="D546" s="126"/>
      <c r="E546" s="102"/>
      <c r="F546" s="99"/>
      <c r="G546" s="99"/>
    </row>
    <row r="547" s="65" customFormat="1" customHeight="1" spans="1:7">
      <c r="A547" s="92">
        <v>2070802</v>
      </c>
      <c r="B547" s="93" t="s">
        <v>82</v>
      </c>
      <c r="C547" s="126"/>
      <c r="D547" s="126"/>
      <c r="E547" s="102"/>
      <c r="F547" s="99"/>
      <c r="G547" s="99"/>
    </row>
    <row r="548" s="65" customFormat="1" customHeight="1" spans="1:7">
      <c r="A548" s="92">
        <v>2070803</v>
      </c>
      <c r="B548" s="93" t="s">
        <v>83</v>
      </c>
      <c r="C548" s="126"/>
      <c r="D548" s="126"/>
      <c r="E548" s="102"/>
      <c r="F548" s="99"/>
      <c r="G548" s="99"/>
    </row>
    <row r="549" s="65" customFormat="1" customHeight="1" spans="1:7">
      <c r="A549" s="92">
        <v>2070806</v>
      </c>
      <c r="B549" s="93" t="s">
        <v>443</v>
      </c>
      <c r="C549" s="126"/>
      <c r="D549" s="126"/>
      <c r="E549" s="102"/>
      <c r="F549" s="99"/>
      <c r="G549" s="99"/>
    </row>
    <row r="550" s="65" customFormat="1" customHeight="1" spans="1:7">
      <c r="A550" s="92">
        <v>2070807</v>
      </c>
      <c r="B550" s="93" t="s">
        <v>444</v>
      </c>
      <c r="C550" s="126"/>
      <c r="D550" s="126"/>
      <c r="E550" s="102"/>
      <c r="F550" s="99"/>
      <c r="G550" s="99"/>
    </row>
    <row r="551" s="65" customFormat="1" customHeight="1" spans="1:7">
      <c r="A551" s="92">
        <v>2070808</v>
      </c>
      <c r="B551" s="93" t="s">
        <v>445</v>
      </c>
      <c r="C551" s="126"/>
      <c r="D551" s="126"/>
      <c r="E551" s="102"/>
      <c r="F551" s="99"/>
      <c r="G551" s="99"/>
    </row>
    <row r="552" s="65" customFormat="1" customHeight="1" spans="1:7">
      <c r="A552" s="92">
        <v>2070899</v>
      </c>
      <c r="B552" s="93" t="s">
        <v>446</v>
      </c>
      <c r="C552" s="126"/>
      <c r="D552" s="126"/>
      <c r="E552" s="102"/>
      <c r="F552" s="99"/>
      <c r="G552" s="99"/>
    </row>
    <row r="553" s="65" customFormat="1" customHeight="1" spans="1:7">
      <c r="A553" s="92">
        <v>20799</v>
      </c>
      <c r="B553" s="124" t="s">
        <v>447</v>
      </c>
      <c r="C553" s="127"/>
      <c r="D553" s="127">
        <v>199</v>
      </c>
      <c r="E553" s="125">
        <f>SUM(E554:E556)</f>
        <v>159</v>
      </c>
      <c r="F553" s="98">
        <f>E553/D553</f>
        <v>0.798994974874372</v>
      </c>
      <c r="G553" s="98">
        <v>0.435616438356164</v>
      </c>
    </row>
    <row r="554" s="65" customFormat="1" customHeight="1" spans="1:7">
      <c r="A554" s="92">
        <v>2079902</v>
      </c>
      <c r="B554" s="92" t="s">
        <v>448</v>
      </c>
      <c r="C554" s="126"/>
      <c r="D554" s="126"/>
      <c r="E554" s="102"/>
      <c r="F554" s="99"/>
      <c r="G554" s="99"/>
    </row>
    <row r="555" s="65" customFormat="1" customHeight="1" spans="1:7">
      <c r="A555" s="92">
        <v>2079903</v>
      </c>
      <c r="B555" s="92" t="s">
        <v>449</v>
      </c>
      <c r="C555" s="126"/>
      <c r="D555" s="126"/>
      <c r="E555" s="102">
        <v>110</v>
      </c>
      <c r="F555" s="99"/>
      <c r="G555" s="99"/>
    </row>
    <row r="556" s="65" customFormat="1" customHeight="1" spans="1:7">
      <c r="A556" s="92">
        <v>2079999</v>
      </c>
      <c r="B556" s="92" t="s">
        <v>450</v>
      </c>
      <c r="C556" s="126"/>
      <c r="D556" s="126"/>
      <c r="E556" s="102">
        <v>49</v>
      </c>
      <c r="F556" s="99"/>
      <c r="G556" s="99">
        <v>0.134246575342466</v>
      </c>
    </row>
    <row r="557" s="65" customFormat="1" customHeight="1" spans="1:7">
      <c r="A557" s="92">
        <v>208</v>
      </c>
      <c r="B557" s="124" t="s">
        <v>451</v>
      </c>
      <c r="C557" s="148">
        <f>SUM(C558,C577,C585,C587,C596,C600,C610,C619,C626,C634,C643,C649,C652,C655,C658,C661,C664,C668,C672,C681,C684)</f>
        <v>32576</v>
      </c>
      <c r="D557" s="148">
        <f>SUM(D558,D577,D585,D587,D596,D600,D610,D619,D626,D634,D643,D649,D652,D655,D658,D661,D664,D668,D672,D681,D684)</f>
        <v>44679</v>
      </c>
      <c r="E557" s="125">
        <f>SUM(E558,E577,E585,E587,E596,E600,E610,E619,E626,E634,E643,E649,E652,E655,E658,E661,E664,E668,E672,E681,E684)</f>
        <v>43017</v>
      </c>
      <c r="F557" s="98">
        <f>E557/D557</f>
        <v>0.962801316054522</v>
      </c>
      <c r="G557" s="98">
        <v>1.13309977873775</v>
      </c>
    </row>
    <row r="558" s="65" customFormat="1" customHeight="1" spans="1:7">
      <c r="A558" s="92">
        <v>20801</v>
      </c>
      <c r="B558" s="124" t="s">
        <v>452</v>
      </c>
      <c r="C558" s="127">
        <v>2057</v>
      </c>
      <c r="D558" s="127">
        <v>4025</v>
      </c>
      <c r="E558" s="125">
        <f>SUM(E559:E576)</f>
        <v>3975</v>
      </c>
      <c r="F558" s="98">
        <f>E558/D558</f>
        <v>0.987577639751553</v>
      </c>
      <c r="G558" s="98">
        <v>1.07811228641172</v>
      </c>
    </row>
    <row r="559" s="65" customFormat="1" customHeight="1" spans="1:7">
      <c r="A559" s="92">
        <v>2080101</v>
      </c>
      <c r="B559" s="92" t="s">
        <v>81</v>
      </c>
      <c r="C559" s="126"/>
      <c r="D559" s="126"/>
      <c r="E559" s="102">
        <v>128</v>
      </c>
      <c r="F559" s="99"/>
      <c r="G559" s="99">
        <v>1.10344827586207</v>
      </c>
    </row>
    <row r="560" s="65" customFormat="1" customHeight="1" spans="1:7">
      <c r="A560" s="92">
        <v>2080102</v>
      </c>
      <c r="B560" s="92" t="s">
        <v>82</v>
      </c>
      <c r="C560" s="126"/>
      <c r="D560" s="126"/>
      <c r="E560" s="102"/>
      <c r="F560" s="99"/>
      <c r="G560" s="99"/>
    </row>
    <row r="561" s="65" customFormat="1" customHeight="1" spans="1:7">
      <c r="A561" s="92">
        <v>2080103</v>
      </c>
      <c r="B561" s="92" t="s">
        <v>83</v>
      </c>
      <c r="C561" s="126"/>
      <c r="D561" s="126"/>
      <c r="E561" s="102"/>
      <c r="F561" s="99"/>
      <c r="G561" s="99"/>
    </row>
    <row r="562" s="65" customFormat="1" customHeight="1" spans="1:7">
      <c r="A562" s="92">
        <v>2080104</v>
      </c>
      <c r="B562" s="92" t="s">
        <v>453</v>
      </c>
      <c r="C562" s="126"/>
      <c r="D562" s="126"/>
      <c r="E562" s="102"/>
      <c r="F562" s="99"/>
      <c r="G562" s="99"/>
    </row>
    <row r="563" s="65" customFormat="1" customHeight="1" spans="1:7">
      <c r="A563" s="92">
        <v>2080105</v>
      </c>
      <c r="B563" s="92" t="s">
        <v>454</v>
      </c>
      <c r="C563" s="126"/>
      <c r="D563" s="126"/>
      <c r="E563" s="102">
        <v>59</v>
      </c>
      <c r="F563" s="99"/>
      <c r="G563" s="99">
        <v>0.880597014925373</v>
      </c>
    </row>
    <row r="564" s="65" customFormat="1" customHeight="1" spans="1:7">
      <c r="A564" s="92">
        <v>2080106</v>
      </c>
      <c r="B564" s="92" t="s">
        <v>455</v>
      </c>
      <c r="C564" s="126"/>
      <c r="D564" s="126"/>
      <c r="E564" s="102">
        <v>1073</v>
      </c>
      <c r="F564" s="99"/>
      <c r="G564" s="99">
        <v>1.04377431906615</v>
      </c>
    </row>
    <row r="565" s="65" customFormat="1" customHeight="1" spans="1:7">
      <c r="A565" s="92">
        <v>2080107</v>
      </c>
      <c r="B565" s="92" t="s">
        <v>456</v>
      </c>
      <c r="C565" s="126"/>
      <c r="D565" s="126"/>
      <c r="E565" s="102"/>
      <c r="F565" s="99"/>
      <c r="G565" s="99"/>
    </row>
    <row r="566" s="65" customFormat="1" customHeight="1" spans="1:7">
      <c r="A566" s="92">
        <v>2080108</v>
      </c>
      <c r="B566" s="92" t="s">
        <v>119</v>
      </c>
      <c r="C566" s="126"/>
      <c r="D566" s="126"/>
      <c r="E566" s="102"/>
      <c r="F566" s="99"/>
      <c r="G566" s="99"/>
    </row>
    <row r="567" s="65" customFormat="1" customHeight="1" spans="1:7">
      <c r="A567" s="92">
        <v>2080109</v>
      </c>
      <c r="B567" s="92" t="s">
        <v>457</v>
      </c>
      <c r="C567" s="126"/>
      <c r="D567" s="126"/>
      <c r="E567" s="102">
        <v>86</v>
      </c>
      <c r="F567" s="99"/>
      <c r="G567" s="99">
        <v>1.02380952380952</v>
      </c>
    </row>
    <row r="568" s="65" customFormat="1" customHeight="1" spans="1:7">
      <c r="A568" s="92">
        <v>2080110</v>
      </c>
      <c r="B568" s="92" t="s">
        <v>458</v>
      </c>
      <c r="C568" s="126"/>
      <c r="D568" s="126"/>
      <c r="E568" s="102"/>
      <c r="F568" s="99"/>
      <c r="G568" s="99"/>
    </row>
    <row r="569" s="65" customFormat="1" customHeight="1" spans="1:7">
      <c r="A569" s="92">
        <v>2080111</v>
      </c>
      <c r="B569" s="92" t="s">
        <v>459</v>
      </c>
      <c r="C569" s="126"/>
      <c r="D569" s="126"/>
      <c r="E569" s="102"/>
      <c r="F569" s="99"/>
      <c r="G569" s="99"/>
    </row>
    <row r="570" s="65" customFormat="1" customHeight="1" spans="1:7">
      <c r="A570" s="92">
        <v>2080112</v>
      </c>
      <c r="B570" s="92" t="s">
        <v>460</v>
      </c>
      <c r="C570" s="126"/>
      <c r="D570" s="126"/>
      <c r="E570" s="102">
        <v>45</v>
      </c>
      <c r="F570" s="99"/>
      <c r="G570" s="99">
        <v>1.04651162790698</v>
      </c>
    </row>
    <row r="571" s="65" customFormat="1" customHeight="1" spans="1:7">
      <c r="A571" s="92">
        <v>2080113</v>
      </c>
      <c r="B571" s="92" t="s">
        <v>461</v>
      </c>
      <c r="C571" s="126"/>
      <c r="D571" s="126"/>
      <c r="E571" s="102"/>
      <c r="F571" s="99"/>
      <c r="G571" s="99"/>
    </row>
    <row r="572" s="65" customFormat="1" customHeight="1" spans="1:7">
      <c r="A572" s="92">
        <v>2080114</v>
      </c>
      <c r="B572" s="92" t="s">
        <v>462</v>
      </c>
      <c r="C572" s="126"/>
      <c r="D572" s="126"/>
      <c r="E572" s="102"/>
      <c r="F572" s="99"/>
      <c r="G572" s="99"/>
    </row>
    <row r="573" s="65" customFormat="1" customHeight="1" spans="1:7">
      <c r="A573" s="92">
        <v>2080115</v>
      </c>
      <c r="B573" s="92" t="s">
        <v>463</v>
      </c>
      <c r="C573" s="126"/>
      <c r="D573" s="126"/>
      <c r="E573" s="102"/>
      <c r="F573" s="99"/>
      <c r="G573" s="99"/>
    </row>
    <row r="574" s="65" customFormat="1" customHeight="1" spans="1:7">
      <c r="A574" s="92">
        <v>2080116</v>
      </c>
      <c r="B574" s="92" t="s">
        <v>464</v>
      </c>
      <c r="C574" s="126"/>
      <c r="D574" s="126"/>
      <c r="E574" s="102">
        <v>860</v>
      </c>
      <c r="F574" s="99"/>
      <c r="G574" s="99">
        <v>1.49046793760832</v>
      </c>
    </row>
    <row r="575" s="65" customFormat="1" customHeight="1" spans="1:7">
      <c r="A575" s="92">
        <v>2080150</v>
      </c>
      <c r="B575" s="92" t="s">
        <v>90</v>
      </c>
      <c r="C575" s="126"/>
      <c r="D575" s="126"/>
      <c r="E575" s="102"/>
      <c r="F575" s="99"/>
      <c r="G575" s="99"/>
    </row>
    <row r="576" s="65" customFormat="1" customHeight="1" spans="1:7">
      <c r="A576" s="92">
        <v>2080199</v>
      </c>
      <c r="B576" s="92" t="s">
        <v>465</v>
      </c>
      <c r="C576" s="126"/>
      <c r="D576" s="126"/>
      <c r="E576" s="102">
        <v>1724</v>
      </c>
      <c r="F576" s="99"/>
      <c r="G576" s="99">
        <v>0.972911963882618</v>
      </c>
    </row>
    <row r="577" s="65" customFormat="1" customHeight="1" spans="1:7">
      <c r="A577" s="92">
        <v>20802</v>
      </c>
      <c r="B577" s="124" t="s">
        <v>466</v>
      </c>
      <c r="C577" s="127">
        <v>2648</v>
      </c>
      <c r="D577" s="127">
        <v>3082</v>
      </c>
      <c r="E577" s="125">
        <f>SUM(E578:E584)</f>
        <v>2699</v>
      </c>
      <c r="F577" s="98">
        <f>E577/D577</f>
        <v>0.875730045425049</v>
      </c>
      <c r="G577" s="98">
        <v>1.11390837804375</v>
      </c>
    </row>
    <row r="578" s="65" customFormat="1" customHeight="1" spans="1:7">
      <c r="A578" s="92">
        <v>2080201</v>
      </c>
      <c r="B578" s="92" t="s">
        <v>81</v>
      </c>
      <c r="C578" s="126"/>
      <c r="D578" s="126"/>
      <c r="E578" s="102">
        <v>91</v>
      </c>
      <c r="F578" s="99"/>
      <c r="G578" s="99">
        <v>0.957894736842105</v>
      </c>
    </row>
    <row r="579" s="65" customFormat="1" customHeight="1" spans="1:7">
      <c r="A579" s="92">
        <v>2080202</v>
      </c>
      <c r="B579" s="92" t="s">
        <v>82</v>
      </c>
      <c r="C579" s="126"/>
      <c r="D579" s="126"/>
      <c r="E579" s="102"/>
      <c r="F579" s="99"/>
      <c r="G579" s="99"/>
    </row>
    <row r="580" s="65" customFormat="1" customHeight="1" spans="1:7">
      <c r="A580" s="92">
        <v>2080203</v>
      </c>
      <c r="B580" s="92" t="s">
        <v>83</v>
      </c>
      <c r="C580" s="126"/>
      <c r="D580" s="126"/>
      <c r="E580" s="102"/>
      <c r="F580" s="99"/>
      <c r="G580" s="99"/>
    </row>
    <row r="581" s="65" customFormat="1" customHeight="1" spans="1:7">
      <c r="A581" s="92">
        <v>2080206</v>
      </c>
      <c r="B581" s="92" t="s">
        <v>467</v>
      </c>
      <c r="C581" s="126"/>
      <c r="D581" s="126"/>
      <c r="E581" s="102"/>
      <c r="F581" s="99"/>
      <c r="G581" s="99">
        <v>0</v>
      </c>
    </row>
    <row r="582" s="65" customFormat="1" customHeight="1" spans="1:7">
      <c r="A582" s="92">
        <v>2080207</v>
      </c>
      <c r="B582" s="92" t="s">
        <v>468</v>
      </c>
      <c r="C582" s="126"/>
      <c r="D582" s="126"/>
      <c r="E582" s="102"/>
      <c r="F582" s="99"/>
      <c r="G582" s="99">
        <v>0</v>
      </c>
    </row>
    <row r="583" s="65" customFormat="1" customHeight="1" spans="1:7">
      <c r="A583" s="92">
        <v>2080208</v>
      </c>
      <c r="B583" s="92" t="s">
        <v>469</v>
      </c>
      <c r="C583" s="126"/>
      <c r="D583" s="126"/>
      <c r="E583" s="102">
        <v>2558</v>
      </c>
      <c r="F583" s="99"/>
      <c r="G583" s="99">
        <v>1.11898512685914</v>
      </c>
    </row>
    <row r="584" s="65" customFormat="1" customHeight="1" spans="1:7">
      <c r="A584" s="92">
        <v>2080299</v>
      </c>
      <c r="B584" s="92" t="s">
        <v>470</v>
      </c>
      <c r="C584" s="126"/>
      <c r="D584" s="126"/>
      <c r="E584" s="102">
        <v>50</v>
      </c>
      <c r="F584" s="99"/>
      <c r="G584" s="99">
        <v>0.925925925925926</v>
      </c>
    </row>
    <row r="585" s="65" customFormat="1" customHeight="1" spans="1:7">
      <c r="A585" s="92">
        <v>20804</v>
      </c>
      <c r="B585" s="124" t="s">
        <v>471</v>
      </c>
      <c r="C585" s="126"/>
      <c r="D585" s="126"/>
      <c r="E585" s="102"/>
      <c r="F585" s="99"/>
      <c r="G585" s="99"/>
    </row>
    <row r="586" s="65" customFormat="1" customHeight="1" spans="1:7">
      <c r="A586" s="92">
        <v>2080402</v>
      </c>
      <c r="B586" s="92" t="s">
        <v>472</v>
      </c>
      <c r="C586" s="126"/>
      <c r="D586" s="126"/>
      <c r="E586" s="102"/>
      <c r="F586" s="99"/>
      <c r="G586" s="99"/>
    </row>
    <row r="587" s="65" customFormat="1" customHeight="1" spans="1:7">
      <c r="A587" s="92">
        <v>20805</v>
      </c>
      <c r="B587" s="124" t="s">
        <v>473</v>
      </c>
      <c r="C587" s="127">
        <v>17632</v>
      </c>
      <c r="D587" s="127">
        <v>16505</v>
      </c>
      <c r="E587" s="125">
        <f>SUM(E588:E595)</f>
        <v>16487</v>
      </c>
      <c r="F587" s="98">
        <f>E587/D587</f>
        <v>0.998909421387458</v>
      </c>
      <c r="G587" s="98">
        <v>0.991281866281866</v>
      </c>
    </row>
    <row r="588" s="65" customFormat="1" customHeight="1" spans="1:7">
      <c r="A588" s="92">
        <v>2080501</v>
      </c>
      <c r="B588" s="92" t="s">
        <v>474</v>
      </c>
      <c r="C588" s="126"/>
      <c r="D588" s="126"/>
      <c r="E588" s="102">
        <v>451</v>
      </c>
      <c r="F588" s="99"/>
      <c r="G588" s="99">
        <v>1.25977653631285</v>
      </c>
    </row>
    <row r="589" s="65" customFormat="1" customHeight="1" spans="1:7">
      <c r="A589" s="92">
        <v>2080502</v>
      </c>
      <c r="B589" s="92" t="s">
        <v>475</v>
      </c>
      <c r="C589" s="126"/>
      <c r="D589" s="126"/>
      <c r="E589" s="102">
        <v>1855</v>
      </c>
      <c r="F589" s="99"/>
      <c r="G589" s="99">
        <v>1.10548271752086</v>
      </c>
    </row>
    <row r="590" s="65" customFormat="1" customHeight="1" spans="1:7">
      <c r="A590" s="92">
        <v>2080503</v>
      </c>
      <c r="B590" s="92" t="s">
        <v>476</v>
      </c>
      <c r="C590" s="126"/>
      <c r="D590" s="126"/>
      <c r="E590" s="102"/>
      <c r="F590" s="99"/>
      <c r="G590" s="99"/>
    </row>
    <row r="591" s="65" customFormat="1" customHeight="1" spans="1:7">
      <c r="A591" s="92">
        <v>2080505</v>
      </c>
      <c r="B591" s="92" t="s">
        <v>477</v>
      </c>
      <c r="C591" s="126"/>
      <c r="D591" s="126"/>
      <c r="E591" s="102">
        <v>4575</v>
      </c>
      <c r="F591" s="99"/>
      <c r="G591" s="99">
        <v>1.05755894590846</v>
      </c>
    </row>
    <row r="592" s="65" customFormat="1" customHeight="1" spans="1:7">
      <c r="A592" s="92">
        <v>2080506</v>
      </c>
      <c r="B592" s="92" t="s">
        <v>478</v>
      </c>
      <c r="C592" s="126"/>
      <c r="D592" s="126"/>
      <c r="E592" s="102">
        <v>4906</v>
      </c>
      <c r="F592" s="99"/>
      <c r="G592" s="99">
        <v>1.29411764705882</v>
      </c>
    </row>
    <row r="593" s="65" customFormat="1" customHeight="1" spans="1:7">
      <c r="A593" s="92">
        <v>2080507</v>
      </c>
      <c r="B593" s="92" t="s">
        <v>479</v>
      </c>
      <c r="C593" s="126"/>
      <c r="D593" s="126"/>
      <c r="E593" s="102">
        <v>4700</v>
      </c>
      <c r="F593" s="99"/>
      <c r="G593" s="99">
        <v>0.72542058959716</v>
      </c>
    </row>
    <row r="594" s="65" customFormat="1" customHeight="1" spans="1:7">
      <c r="A594" s="92">
        <v>2080508</v>
      </c>
      <c r="B594" s="92" t="s">
        <v>480</v>
      </c>
      <c r="C594" s="126"/>
      <c r="D594" s="126"/>
      <c r="E594" s="102"/>
      <c r="F594" s="99"/>
      <c r="G594" s="99"/>
    </row>
    <row r="595" s="65" customFormat="1" customHeight="1" spans="1:7">
      <c r="A595" s="92">
        <v>2080599</v>
      </c>
      <c r="B595" s="92" t="s">
        <v>481</v>
      </c>
      <c r="C595" s="126"/>
      <c r="D595" s="126"/>
      <c r="E595" s="102"/>
      <c r="F595" s="99"/>
      <c r="G595" s="99"/>
    </row>
    <row r="596" s="65" customFormat="1" customHeight="1" spans="1:7">
      <c r="A596" s="92">
        <v>20806</v>
      </c>
      <c r="B596" s="124" t="s">
        <v>482</v>
      </c>
      <c r="C596" s="126"/>
      <c r="D596" s="126"/>
      <c r="E596" s="102"/>
      <c r="F596" s="99"/>
      <c r="G596" s="99"/>
    </row>
    <row r="597" s="65" customFormat="1" customHeight="1" spans="1:7">
      <c r="A597" s="92">
        <v>2080601</v>
      </c>
      <c r="B597" s="92" t="s">
        <v>483</v>
      </c>
      <c r="C597" s="126"/>
      <c r="D597" s="126"/>
      <c r="E597" s="102"/>
      <c r="F597" s="99"/>
      <c r="G597" s="99"/>
    </row>
    <row r="598" s="65" customFormat="1" customHeight="1" spans="1:7">
      <c r="A598" s="92">
        <v>2080602</v>
      </c>
      <c r="B598" s="92" t="s">
        <v>484</v>
      </c>
      <c r="C598" s="126"/>
      <c r="D598" s="126"/>
      <c r="E598" s="102"/>
      <c r="F598" s="99"/>
      <c r="G598" s="99"/>
    </row>
    <row r="599" s="65" customFormat="1" customHeight="1" spans="1:7">
      <c r="A599" s="92">
        <v>2080699</v>
      </c>
      <c r="B599" s="92" t="s">
        <v>485</v>
      </c>
      <c r="C599" s="126"/>
      <c r="D599" s="126"/>
      <c r="E599" s="102"/>
      <c r="F599" s="99"/>
      <c r="G599" s="99"/>
    </row>
    <row r="600" s="65" customFormat="1" customHeight="1" spans="1:7">
      <c r="A600" s="92">
        <v>20807</v>
      </c>
      <c r="B600" s="124" t="s">
        <v>486</v>
      </c>
      <c r="C600" s="127">
        <v>4304</v>
      </c>
      <c r="D600" s="127">
        <v>5817</v>
      </c>
      <c r="E600" s="125">
        <f>SUM(E601:E609)</f>
        <v>5794</v>
      </c>
      <c r="F600" s="98">
        <f>E600/D600</f>
        <v>0.996046071858346</v>
      </c>
      <c r="G600" s="98">
        <v>0.955632525152565</v>
      </c>
    </row>
    <row r="601" s="65" customFormat="1" customHeight="1" spans="1:7">
      <c r="A601" s="92">
        <v>2080701</v>
      </c>
      <c r="B601" s="92" t="s">
        <v>487</v>
      </c>
      <c r="C601" s="126"/>
      <c r="D601" s="126"/>
      <c r="E601" s="102"/>
      <c r="F601" s="99"/>
      <c r="G601" s="99"/>
    </row>
    <row r="602" s="65" customFormat="1" customHeight="1" spans="1:7">
      <c r="A602" s="92">
        <v>2080702</v>
      </c>
      <c r="B602" s="92" t="s">
        <v>488</v>
      </c>
      <c r="C602" s="126"/>
      <c r="D602" s="126"/>
      <c r="E602" s="102"/>
      <c r="F602" s="99"/>
      <c r="G602" s="99"/>
    </row>
    <row r="603" s="65" customFormat="1" customHeight="1" spans="1:7">
      <c r="A603" s="92">
        <v>2080704</v>
      </c>
      <c r="B603" s="92" t="s">
        <v>489</v>
      </c>
      <c r="C603" s="126"/>
      <c r="D603" s="126"/>
      <c r="E603" s="102"/>
      <c r="F603" s="99"/>
      <c r="G603" s="99"/>
    </row>
    <row r="604" s="65" customFormat="1" customHeight="1" spans="1:7">
      <c r="A604" s="92">
        <v>2080705</v>
      </c>
      <c r="B604" s="92" t="s">
        <v>490</v>
      </c>
      <c r="C604" s="126"/>
      <c r="D604" s="126"/>
      <c r="E604" s="102">
        <v>68</v>
      </c>
      <c r="F604" s="99"/>
      <c r="G604" s="99"/>
    </row>
    <row r="605" s="65" customFormat="1" customHeight="1" spans="1:7">
      <c r="A605" s="92">
        <v>2080709</v>
      </c>
      <c r="B605" s="92" t="s">
        <v>491</v>
      </c>
      <c r="C605" s="126"/>
      <c r="D605" s="126"/>
      <c r="E605" s="102"/>
      <c r="F605" s="99"/>
      <c r="G605" s="99"/>
    </row>
    <row r="606" s="65" customFormat="1" customHeight="1" spans="1:7">
      <c r="A606" s="92">
        <v>2080711</v>
      </c>
      <c r="B606" s="92" t="s">
        <v>492</v>
      </c>
      <c r="C606" s="126"/>
      <c r="D606" s="126"/>
      <c r="E606" s="102"/>
      <c r="F606" s="99"/>
      <c r="G606" s="99"/>
    </row>
    <row r="607" s="65" customFormat="1" customHeight="1" spans="1:7">
      <c r="A607" s="92">
        <v>2080712</v>
      </c>
      <c r="B607" s="92" t="s">
        <v>493</v>
      </c>
      <c r="C607" s="126"/>
      <c r="D607" s="126"/>
      <c r="E607" s="102"/>
      <c r="F607" s="99"/>
      <c r="G607" s="99"/>
    </row>
    <row r="608" s="65" customFormat="1" customHeight="1" spans="1:7">
      <c r="A608" s="92">
        <v>2080713</v>
      </c>
      <c r="B608" s="92" t="s">
        <v>494</v>
      </c>
      <c r="C608" s="126"/>
      <c r="D608" s="126"/>
      <c r="E608" s="102"/>
      <c r="F608" s="99"/>
      <c r="G608" s="99"/>
    </row>
    <row r="609" s="65" customFormat="1" customHeight="1" spans="1:7">
      <c r="A609" s="92">
        <v>2080799</v>
      </c>
      <c r="B609" s="92" t="s">
        <v>495</v>
      </c>
      <c r="C609" s="126"/>
      <c r="D609" s="126"/>
      <c r="E609" s="102">
        <v>5726</v>
      </c>
      <c r="F609" s="99"/>
      <c r="G609" s="99">
        <v>0.944416955302655</v>
      </c>
    </row>
    <row r="610" s="65" customFormat="1" customHeight="1" spans="1:7">
      <c r="A610" s="92">
        <v>20808</v>
      </c>
      <c r="B610" s="124" t="s">
        <v>496</v>
      </c>
      <c r="C610" s="127">
        <v>1617</v>
      </c>
      <c r="D610" s="127">
        <v>1975</v>
      </c>
      <c r="E610" s="125">
        <f>SUM(E611:E618)</f>
        <v>1893</v>
      </c>
      <c r="F610" s="98">
        <f>E610/D610</f>
        <v>0.958481012658228</v>
      </c>
      <c r="G610" s="98">
        <v>1.0106780565937</v>
      </c>
    </row>
    <row r="611" s="65" customFormat="1" customHeight="1" spans="1:7">
      <c r="A611" s="92">
        <v>2080801</v>
      </c>
      <c r="B611" s="92" t="s">
        <v>497</v>
      </c>
      <c r="C611" s="126"/>
      <c r="D611" s="126"/>
      <c r="E611" s="102">
        <v>455</v>
      </c>
      <c r="F611" s="99"/>
      <c r="G611" s="99">
        <v>0.696784073506891</v>
      </c>
    </row>
    <row r="612" s="65" customFormat="1" customHeight="1" spans="1:7">
      <c r="A612" s="92">
        <v>2080802</v>
      </c>
      <c r="B612" s="92" t="s">
        <v>498</v>
      </c>
      <c r="C612" s="126"/>
      <c r="D612" s="126"/>
      <c r="E612" s="102">
        <v>567</v>
      </c>
      <c r="F612" s="99"/>
      <c r="G612" s="99">
        <v>0.570422535211268</v>
      </c>
    </row>
    <row r="613" s="65" customFormat="1" customHeight="1" spans="1:7">
      <c r="A613" s="92">
        <v>2080803</v>
      </c>
      <c r="B613" s="92" t="s">
        <v>499</v>
      </c>
      <c r="C613" s="126"/>
      <c r="D613" s="126"/>
      <c r="E613" s="102"/>
      <c r="F613" s="99"/>
      <c r="G613" s="99"/>
    </row>
    <row r="614" s="65" customFormat="1" customHeight="1" spans="1:7">
      <c r="A614" s="92">
        <v>2080805</v>
      </c>
      <c r="B614" s="92" t="s">
        <v>500</v>
      </c>
      <c r="C614" s="126"/>
      <c r="D614" s="126"/>
      <c r="E614" s="102">
        <v>863</v>
      </c>
      <c r="F614" s="99"/>
      <c r="G614" s="99">
        <v>3.81858407079646</v>
      </c>
    </row>
    <row r="615" s="65" customFormat="1" customHeight="1" spans="1:7">
      <c r="A615" s="92">
        <v>2080806</v>
      </c>
      <c r="B615" s="92" t="s">
        <v>501</v>
      </c>
      <c r="C615" s="126"/>
      <c r="D615" s="126"/>
      <c r="E615" s="102"/>
      <c r="F615" s="99"/>
      <c r="G615" s="99"/>
    </row>
    <row r="616" s="65" customFormat="1" customHeight="1" spans="1:7">
      <c r="A616" s="92">
        <v>2080807</v>
      </c>
      <c r="B616" s="92" t="s">
        <v>502</v>
      </c>
      <c r="C616" s="126"/>
      <c r="D616" s="126"/>
      <c r="E616" s="102"/>
      <c r="F616" s="99"/>
      <c r="G616" s="99"/>
    </row>
    <row r="617" s="65" customFormat="1" customHeight="1" spans="1:7">
      <c r="A617" s="92">
        <v>2080808</v>
      </c>
      <c r="B617" s="92" t="s">
        <v>503</v>
      </c>
      <c r="C617" s="126"/>
      <c r="D617" s="126"/>
      <c r="E617" s="102">
        <v>8</v>
      </c>
      <c r="F617" s="99"/>
      <c r="G617" s="99"/>
    </row>
    <row r="618" s="65" customFormat="1" customHeight="1" spans="1:7">
      <c r="A618" s="92">
        <v>2080899</v>
      </c>
      <c r="B618" s="92" t="s">
        <v>504</v>
      </c>
      <c r="C618" s="126"/>
      <c r="D618" s="126"/>
      <c r="E618" s="102"/>
      <c r="F618" s="99"/>
      <c r="G618" s="99"/>
    </row>
    <row r="619" s="65" customFormat="1" customHeight="1" spans="1:7">
      <c r="A619" s="92">
        <v>20809</v>
      </c>
      <c r="B619" s="124" t="s">
        <v>505</v>
      </c>
      <c r="C619" s="127">
        <v>371</v>
      </c>
      <c r="D619" s="127">
        <v>742</v>
      </c>
      <c r="E619" s="125">
        <f>SUM(E620:E625)</f>
        <v>544</v>
      </c>
      <c r="F619" s="98">
        <f>E619/D619</f>
        <v>0.733153638814016</v>
      </c>
      <c r="G619" s="98">
        <v>1.68944099378882</v>
      </c>
    </row>
    <row r="620" s="65" customFormat="1" customHeight="1" spans="1:7">
      <c r="A620" s="92">
        <v>2080901</v>
      </c>
      <c r="B620" s="92" t="s">
        <v>506</v>
      </c>
      <c r="C620" s="126"/>
      <c r="D620" s="126"/>
      <c r="E620" s="102">
        <v>511</v>
      </c>
      <c r="F620" s="99"/>
      <c r="G620" s="99">
        <v>1.21377672209026</v>
      </c>
    </row>
    <row r="621" s="65" customFormat="1" customHeight="1" spans="1:7">
      <c r="A621" s="92">
        <v>2080902</v>
      </c>
      <c r="B621" s="92" t="s">
        <v>507</v>
      </c>
      <c r="C621" s="126"/>
      <c r="D621" s="126"/>
      <c r="E621" s="102"/>
      <c r="F621" s="99"/>
      <c r="G621" s="99">
        <v>0</v>
      </c>
    </row>
    <row r="622" s="65" customFormat="1" customHeight="1" spans="1:7">
      <c r="A622" s="92">
        <v>2080903</v>
      </c>
      <c r="B622" s="92" t="s">
        <v>508</v>
      </c>
      <c r="C622" s="126"/>
      <c r="D622" s="126"/>
      <c r="E622" s="102">
        <v>2</v>
      </c>
      <c r="F622" s="99"/>
      <c r="G622" s="99">
        <v>0.666666666666667</v>
      </c>
    </row>
    <row r="623" s="65" customFormat="1" customHeight="1" spans="1:7">
      <c r="A623" s="92">
        <v>2080904</v>
      </c>
      <c r="B623" s="92" t="s">
        <v>509</v>
      </c>
      <c r="C623" s="126"/>
      <c r="D623" s="126"/>
      <c r="E623" s="102">
        <v>31</v>
      </c>
      <c r="F623" s="99"/>
      <c r="G623" s="99">
        <v>1.82352941176471</v>
      </c>
    </row>
    <row r="624" s="65" customFormat="1" customHeight="1" spans="1:7">
      <c r="A624" s="92">
        <v>2080905</v>
      </c>
      <c r="B624" s="92" t="s">
        <v>510</v>
      </c>
      <c r="C624" s="126"/>
      <c r="D624" s="126"/>
      <c r="E624" s="102"/>
      <c r="F624" s="99"/>
      <c r="G624" s="99"/>
    </row>
    <row r="625" s="65" customFormat="1" customHeight="1" spans="1:7">
      <c r="A625" s="92">
        <v>2080999</v>
      </c>
      <c r="B625" s="92" t="s">
        <v>511</v>
      </c>
      <c r="C625" s="126"/>
      <c r="D625" s="126"/>
      <c r="E625" s="102"/>
      <c r="F625" s="99"/>
      <c r="G625" s="99"/>
    </row>
    <row r="626" s="65" customFormat="1" customHeight="1" spans="1:7">
      <c r="A626" s="92">
        <v>20810</v>
      </c>
      <c r="B626" s="124" t="s">
        <v>512</v>
      </c>
      <c r="C626" s="127">
        <v>287</v>
      </c>
      <c r="D626" s="127">
        <v>617</v>
      </c>
      <c r="E626" s="125">
        <f>SUM(E627:E633)</f>
        <v>525</v>
      </c>
      <c r="F626" s="98">
        <f>E626/D626</f>
        <v>0.850891410048622</v>
      </c>
      <c r="G626" s="98">
        <v>1.13636363636364</v>
      </c>
    </row>
    <row r="627" s="65" customFormat="1" customHeight="1" spans="1:7">
      <c r="A627" s="92">
        <v>2081001</v>
      </c>
      <c r="B627" s="92" t="s">
        <v>513</v>
      </c>
      <c r="C627" s="126"/>
      <c r="D627" s="126"/>
      <c r="E627" s="102">
        <v>125</v>
      </c>
      <c r="F627" s="99"/>
      <c r="G627" s="99">
        <v>1.22549019607843</v>
      </c>
    </row>
    <row r="628" s="65" customFormat="1" customHeight="1" spans="1:7">
      <c r="A628" s="92">
        <v>2081002</v>
      </c>
      <c r="B628" s="92" t="s">
        <v>514</v>
      </c>
      <c r="C628" s="126"/>
      <c r="D628" s="126"/>
      <c r="E628" s="102">
        <v>367</v>
      </c>
      <c r="F628" s="99"/>
      <c r="G628" s="99">
        <v>1.12923076923077</v>
      </c>
    </row>
    <row r="629" s="65" customFormat="1" customHeight="1" spans="1:7">
      <c r="A629" s="92">
        <v>2081003</v>
      </c>
      <c r="B629" s="92" t="s">
        <v>515</v>
      </c>
      <c r="C629" s="126"/>
      <c r="D629" s="126"/>
      <c r="E629" s="102"/>
      <c r="F629" s="99"/>
      <c r="G629" s="99"/>
    </row>
    <row r="630" s="65" customFormat="1" customHeight="1" spans="1:7">
      <c r="A630" s="92">
        <v>2081004</v>
      </c>
      <c r="B630" s="92" t="s">
        <v>516</v>
      </c>
      <c r="C630" s="126"/>
      <c r="D630" s="126"/>
      <c r="E630" s="102">
        <v>33</v>
      </c>
      <c r="F630" s="99"/>
      <c r="G630" s="99">
        <v>0.942857142857143</v>
      </c>
    </row>
    <row r="631" s="65" customFormat="1" customHeight="1" spans="1:7">
      <c r="A631" s="92">
        <v>2081005</v>
      </c>
      <c r="B631" s="92" t="s">
        <v>517</v>
      </c>
      <c r="C631" s="126"/>
      <c r="D631" s="126"/>
      <c r="E631" s="102"/>
      <c r="F631" s="99"/>
      <c r="G631" s="99"/>
    </row>
    <row r="632" s="65" customFormat="1" customHeight="1" spans="1:7">
      <c r="A632" s="92">
        <v>2081006</v>
      </c>
      <c r="B632" s="92" t="s">
        <v>518</v>
      </c>
      <c r="C632" s="126"/>
      <c r="D632" s="126"/>
      <c r="E632" s="102"/>
      <c r="F632" s="99"/>
      <c r="G632" s="99"/>
    </row>
    <row r="633" s="65" customFormat="1" customHeight="1" spans="1:7">
      <c r="A633" s="92">
        <v>2081099</v>
      </c>
      <c r="B633" s="92" t="s">
        <v>519</v>
      </c>
      <c r="C633" s="126"/>
      <c r="D633" s="126"/>
      <c r="E633" s="102"/>
      <c r="F633" s="99"/>
      <c r="G633" s="99"/>
    </row>
    <row r="634" s="65" customFormat="1" customHeight="1" spans="1:7">
      <c r="A634" s="92">
        <v>20811</v>
      </c>
      <c r="B634" s="124" t="s">
        <v>520</v>
      </c>
      <c r="C634" s="127">
        <v>574</v>
      </c>
      <c r="D634" s="127">
        <v>2336</v>
      </c>
      <c r="E634" s="125">
        <f>SUM(E635:E642)</f>
        <v>1714</v>
      </c>
      <c r="F634" s="98">
        <f>E634/D634</f>
        <v>0.733732876712329</v>
      </c>
      <c r="G634" s="98">
        <v>1.10723514211886</v>
      </c>
    </row>
    <row r="635" s="65" customFormat="1" customHeight="1" spans="1:7">
      <c r="A635" s="92">
        <v>2081101</v>
      </c>
      <c r="B635" s="92" t="s">
        <v>81</v>
      </c>
      <c r="C635" s="126"/>
      <c r="D635" s="126"/>
      <c r="E635" s="102">
        <v>53</v>
      </c>
      <c r="F635" s="99"/>
      <c r="G635" s="99">
        <v>0.913793103448276</v>
      </c>
    </row>
    <row r="636" s="65" customFormat="1" customHeight="1" spans="1:7">
      <c r="A636" s="92">
        <v>2081102</v>
      </c>
      <c r="B636" s="92" t="s">
        <v>82</v>
      </c>
      <c r="C636" s="126"/>
      <c r="D636" s="126"/>
      <c r="E636" s="102"/>
      <c r="F636" s="99"/>
      <c r="G636" s="99"/>
    </row>
    <row r="637" s="65" customFormat="1" customHeight="1" spans="1:7">
      <c r="A637" s="92">
        <v>2081103</v>
      </c>
      <c r="B637" s="92" t="s">
        <v>83</v>
      </c>
      <c r="C637" s="126"/>
      <c r="D637" s="126"/>
      <c r="E637" s="102"/>
      <c r="F637" s="99"/>
      <c r="G637" s="99"/>
    </row>
    <row r="638" s="65" customFormat="1" customHeight="1" spans="1:7">
      <c r="A638" s="92">
        <v>2081104</v>
      </c>
      <c r="B638" s="92" t="s">
        <v>521</v>
      </c>
      <c r="C638" s="126"/>
      <c r="D638" s="126"/>
      <c r="E638" s="102">
        <v>191</v>
      </c>
      <c r="F638" s="99"/>
      <c r="G638" s="99">
        <v>1.27333333333333</v>
      </c>
    </row>
    <row r="639" s="65" customFormat="1" customHeight="1" spans="1:7">
      <c r="A639" s="92">
        <v>2081105</v>
      </c>
      <c r="B639" s="92" t="s">
        <v>522</v>
      </c>
      <c r="C639" s="126"/>
      <c r="D639" s="126"/>
      <c r="E639" s="102">
        <v>178</v>
      </c>
      <c r="F639" s="99"/>
      <c r="G639" s="99">
        <v>0.847619047619048</v>
      </c>
    </row>
    <row r="640" s="65" customFormat="1" customHeight="1" spans="1:7">
      <c r="A640" s="92">
        <v>2081106</v>
      </c>
      <c r="B640" s="92" t="s">
        <v>523</v>
      </c>
      <c r="C640" s="126"/>
      <c r="D640" s="126"/>
      <c r="E640" s="102">
        <v>15</v>
      </c>
      <c r="F640" s="99"/>
      <c r="G640" s="99"/>
    </row>
    <row r="641" s="65" customFormat="1" customHeight="1" spans="1:7">
      <c r="A641" s="92">
        <v>2081107</v>
      </c>
      <c r="B641" s="92" t="s">
        <v>524</v>
      </c>
      <c r="C641" s="126"/>
      <c r="D641" s="126"/>
      <c r="E641" s="102">
        <v>404</v>
      </c>
      <c r="F641" s="99"/>
      <c r="G641" s="99">
        <v>1.06036745406824</v>
      </c>
    </row>
    <row r="642" s="65" customFormat="1" customHeight="1" spans="1:7">
      <c r="A642" s="92">
        <v>2081199</v>
      </c>
      <c r="B642" s="92" t="s">
        <v>525</v>
      </c>
      <c r="C642" s="126"/>
      <c r="D642" s="126"/>
      <c r="E642" s="102">
        <v>873</v>
      </c>
      <c r="F642" s="99"/>
      <c r="G642" s="99">
        <v>1.16555407209613</v>
      </c>
    </row>
    <row r="643" s="65" customFormat="1" customHeight="1" spans="1:7">
      <c r="A643" s="92">
        <v>20816</v>
      </c>
      <c r="B643" s="124" t="s">
        <v>526</v>
      </c>
      <c r="C643" s="127">
        <v>30</v>
      </c>
      <c r="D643" s="127">
        <v>37</v>
      </c>
      <c r="E643" s="125">
        <f>SUM(E644:E648)</f>
        <v>35</v>
      </c>
      <c r="F643" s="98">
        <f>E643/D643</f>
        <v>0.945945945945946</v>
      </c>
      <c r="G643" s="98">
        <v>1.12903225806452</v>
      </c>
    </row>
    <row r="644" s="65" customFormat="1" customHeight="1" spans="1:7">
      <c r="A644" s="92">
        <v>2081601</v>
      </c>
      <c r="B644" s="92" t="s">
        <v>81</v>
      </c>
      <c r="C644" s="126"/>
      <c r="D644" s="126"/>
      <c r="E644" s="102"/>
      <c r="F644" s="99"/>
      <c r="G644" s="99"/>
    </row>
    <row r="645" s="65" customFormat="1" customHeight="1" spans="1:7">
      <c r="A645" s="92">
        <v>2081602</v>
      </c>
      <c r="B645" s="92" t="s">
        <v>82</v>
      </c>
      <c r="C645" s="126"/>
      <c r="D645" s="126"/>
      <c r="E645" s="102"/>
      <c r="F645" s="99"/>
      <c r="G645" s="99"/>
    </row>
    <row r="646" s="65" customFormat="1" customHeight="1" spans="1:7">
      <c r="A646" s="92">
        <v>2081603</v>
      </c>
      <c r="B646" s="92" t="s">
        <v>83</v>
      </c>
      <c r="C646" s="126"/>
      <c r="D646" s="126"/>
      <c r="E646" s="102"/>
      <c r="F646" s="99"/>
      <c r="G646" s="99"/>
    </row>
    <row r="647" s="65" customFormat="1" customHeight="1" spans="1:7">
      <c r="A647" s="92">
        <v>2081650</v>
      </c>
      <c r="B647" s="92" t="s">
        <v>90</v>
      </c>
      <c r="C647" s="126"/>
      <c r="D647" s="126"/>
      <c r="E647" s="102">
        <v>27</v>
      </c>
      <c r="F647" s="99"/>
      <c r="G647" s="99">
        <v>0.870967741935484</v>
      </c>
    </row>
    <row r="648" s="65" customFormat="1" customHeight="1" spans="1:7">
      <c r="A648" s="92">
        <v>2081699</v>
      </c>
      <c r="B648" s="92" t="s">
        <v>527</v>
      </c>
      <c r="C648" s="126"/>
      <c r="D648" s="126"/>
      <c r="E648" s="102">
        <v>8</v>
      </c>
      <c r="F648" s="99"/>
      <c r="G648" s="99"/>
    </row>
    <row r="649" s="65" customFormat="1" customHeight="1" spans="1:7">
      <c r="A649" s="92">
        <v>20819</v>
      </c>
      <c r="B649" s="124" t="s">
        <v>528</v>
      </c>
      <c r="C649" s="127">
        <v>2500</v>
      </c>
      <c r="D649" s="127">
        <v>4612</v>
      </c>
      <c r="E649" s="125">
        <f>SUM(E650:E651)</f>
        <v>4610</v>
      </c>
      <c r="F649" s="98">
        <f>E649/D649</f>
        <v>0.999566348655681</v>
      </c>
      <c r="G649" s="98">
        <v>1.23991393222162</v>
      </c>
    </row>
    <row r="650" s="65" customFormat="1" customHeight="1" spans="1:7">
      <c r="A650" s="92">
        <v>2081901</v>
      </c>
      <c r="B650" s="92" t="s">
        <v>529</v>
      </c>
      <c r="C650" s="126"/>
      <c r="D650" s="126"/>
      <c r="E650" s="102">
        <v>3529</v>
      </c>
      <c r="F650" s="99"/>
      <c r="G650" s="99">
        <v>1.26216022889843</v>
      </c>
    </row>
    <row r="651" s="65" customFormat="1" customHeight="1" spans="1:7">
      <c r="A651" s="92">
        <v>2081902</v>
      </c>
      <c r="B651" s="92" t="s">
        <v>530</v>
      </c>
      <c r="C651" s="126"/>
      <c r="D651" s="126"/>
      <c r="E651" s="102">
        <v>1081</v>
      </c>
      <c r="F651" s="99"/>
      <c r="G651" s="99">
        <v>1.17245119305857</v>
      </c>
    </row>
    <row r="652" s="65" customFormat="1" customHeight="1" spans="1:7">
      <c r="A652" s="92">
        <v>20820</v>
      </c>
      <c r="B652" s="124" t="s">
        <v>531</v>
      </c>
      <c r="C652" s="127">
        <v>180</v>
      </c>
      <c r="D652" s="127">
        <v>254</v>
      </c>
      <c r="E652" s="125">
        <f>SUM(E653:E654)</f>
        <v>214</v>
      </c>
      <c r="F652" s="98">
        <f>E652/D652</f>
        <v>0.84251968503937</v>
      </c>
      <c r="G652" s="98">
        <v>0.986175115207373</v>
      </c>
    </row>
    <row r="653" s="65" customFormat="1" customHeight="1" spans="1:7">
      <c r="A653" s="92">
        <v>2082001</v>
      </c>
      <c r="B653" s="92" t="s">
        <v>532</v>
      </c>
      <c r="C653" s="126"/>
      <c r="D653" s="126"/>
      <c r="E653" s="102">
        <v>214</v>
      </c>
      <c r="F653" s="99"/>
      <c r="G653" s="99">
        <v>0.986175115207373</v>
      </c>
    </row>
    <row r="654" s="65" customFormat="1" customHeight="1" spans="1:7">
      <c r="A654" s="92">
        <v>2082002</v>
      </c>
      <c r="B654" s="92" t="s">
        <v>533</v>
      </c>
      <c r="C654" s="126"/>
      <c r="D654" s="126"/>
      <c r="E654" s="102"/>
      <c r="F654" s="99"/>
      <c r="G654" s="99"/>
    </row>
    <row r="655" s="65" customFormat="1" customHeight="1" spans="1:7">
      <c r="A655" s="92">
        <v>20821</v>
      </c>
      <c r="B655" s="124" t="s">
        <v>534</v>
      </c>
      <c r="C655" s="127">
        <v>130</v>
      </c>
      <c r="D655" s="127">
        <v>210</v>
      </c>
      <c r="E655" s="125">
        <f>SUM(E656:E657)</f>
        <v>199</v>
      </c>
      <c r="F655" s="98">
        <f>E655/D655</f>
        <v>0.947619047619048</v>
      </c>
      <c r="G655" s="98">
        <v>0.929906542056075</v>
      </c>
    </row>
    <row r="656" s="65" customFormat="1" customHeight="1" spans="1:7">
      <c r="A656" s="92">
        <v>2082101</v>
      </c>
      <c r="B656" s="92" t="s">
        <v>535</v>
      </c>
      <c r="C656" s="126"/>
      <c r="D656" s="126"/>
      <c r="E656" s="102">
        <v>164</v>
      </c>
      <c r="F656" s="99"/>
      <c r="G656" s="99">
        <v>1.28125</v>
      </c>
    </row>
    <row r="657" s="65" customFormat="1" customHeight="1" spans="1:7">
      <c r="A657" s="92">
        <v>2082102</v>
      </c>
      <c r="B657" s="92" t="s">
        <v>536</v>
      </c>
      <c r="C657" s="126"/>
      <c r="D657" s="126"/>
      <c r="E657" s="102">
        <v>35</v>
      </c>
      <c r="F657" s="99"/>
      <c r="G657" s="99">
        <v>0.406976744186047</v>
      </c>
    </row>
    <row r="658" s="65" customFormat="1" customHeight="1" spans="1:7">
      <c r="A658" s="92">
        <v>20824</v>
      </c>
      <c r="B658" s="124" t="s">
        <v>537</v>
      </c>
      <c r="C658" s="126"/>
      <c r="D658" s="126"/>
      <c r="E658" s="102"/>
      <c r="F658" s="99"/>
      <c r="G658" s="99"/>
    </row>
    <row r="659" s="65" customFormat="1" customHeight="1" spans="1:7">
      <c r="A659" s="92">
        <v>2082401</v>
      </c>
      <c r="B659" s="92" t="s">
        <v>538</v>
      </c>
      <c r="C659" s="126"/>
      <c r="D659" s="126"/>
      <c r="E659" s="102"/>
      <c r="F659" s="99"/>
      <c r="G659" s="99"/>
    </row>
    <row r="660" s="65" customFormat="1" customHeight="1" spans="1:7">
      <c r="A660" s="92">
        <v>2082402</v>
      </c>
      <c r="B660" s="92" t="s">
        <v>539</v>
      </c>
      <c r="C660" s="126"/>
      <c r="D660" s="126"/>
      <c r="E660" s="102"/>
      <c r="F660" s="99"/>
      <c r="G660" s="99"/>
    </row>
    <row r="661" s="65" customFormat="1" customHeight="1" spans="1:7">
      <c r="A661" s="92">
        <v>20825</v>
      </c>
      <c r="B661" s="124" t="s">
        <v>540</v>
      </c>
      <c r="C661" s="127"/>
      <c r="D661" s="127">
        <v>126</v>
      </c>
      <c r="E661" s="125">
        <f>SUM(E662:E663)</f>
        <v>126</v>
      </c>
      <c r="F661" s="98">
        <f>E661/D661</f>
        <v>1</v>
      </c>
      <c r="G661" s="98"/>
    </row>
    <row r="662" s="65" customFormat="1" customHeight="1" spans="1:7">
      <c r="A662" s="92">
        <v>2082501</v>
      </c>
      <c r="B662" s="92" t="s">
        <v>541</v>
      </c>
      <c r="C662" s="126"/>
      <c r="D662" s="126"/>
      <c r="E662" s="102">
        <v>105</v>
      </c>
      <c r="F662" s="99"/>
      <c r="G662" s="99"/>
    </row>
    <row r="663" s="65" customFormat="1" customHeight="1" spans="1:7">
      <c r="A663" s="92">
        <v>2082502</v>
      </c>
      <c r="B663" s="92" t="s">
        <v>542</v>
      </c>
      <c r="C663" s="126"/>
      <c r="D663" s="126"/>
      <c r="E663" s="102">
        <v>21</v>
      </c>
      <c r="F663" s="99"/>
      <c r="G663" s="99"/>
    </row>
    <row r="664" s="65" customFormat="1" customHeight="1" spans="1:7">
      <c r="A664" s="92">
        <v>20826</v>
      </c>
      <c r="B664" s="124" t="s">
        <v>543</v>
      </c>
      <c r="C664" s="127">
        <v>75</v>
      </c>
      <c r="D664" s="127">
        <v>2705</v>
      </c>
      <c r="E664" s="125">
        <f>SUM(E665:E667)</f>
        <v>2705</v>
      </c>
      <c r="F664" s="98">
        <f>E664/D664</f>
        <v>1</v>
      </c>
      <c r="G664" s="98">
        <v>36.5540540540541</v>
      </c>
    </row>
    <row r="665" s="65" customFormat="1" customHeight="1" spans="1:7">
      <c r="A665" s="92">
        <v>2082601</v>
      </c>
      <c r="B665" s="92" t="s">
        <v>544</v>
      </c>
      <c r="C665" s="126"/>
      <c r="D665" s="126"/>
      <c r="E665" s="102">
        <v>2625</v>
      </c>
      <c r="F665" s="99"/>
      <c r="G665" s="99"/>
    </row>
    <row r="666" s="65" customFormat="1" customHeight="1" spans="1:7">
      <c r="A666" s="92">
        <v>2082602</v>
      </c>
      <c r="B666" s="92" t="s">
        <v>545</v>
      </c>
      <c r="C666" s="126"/>
      <c r="D666" s="126"/>
      <c r="E666" s="102">
        <v>80</v>
      </c>
      <c r="F666" s="99"/>
      <c r="G666" s="99">
        <v>1.08108108108108</v>
      </c>
    </row>
    <row r="667" s="65" customFormat="1" customHeight="1" spans="1:7">
      <c r="A667" s="92">
        <v>2082699</v>
      </c>
      <c r="B667" s="92" t="s">
        <v>546</v>
      </c>
      <c r="C667" s="126"/>
      <c r="D667" s="126"/>
      <c r="E667" s="102"/>
      <c r="F667" s="99"/>
      <c r="G667" s="99"/>
    </row>
    <row r="668" s="65" customFormat="1" customHeight="1" spans="1:7">
      <c r="A668" s="92">
        <v>20827</v>
      </c>
      <c r="B668" s="124" t="s">
        <v>547</v>
      </c>
      <c r="C668" s="126"/>
      <c r="D668" s="126"/>
      <c r="E668" s="102"/>
      <c r="F668" s="99"/>
      <c r="G668" s="99"/>
    </row>
    <row r="669" s="65" customFormat="1" customHeight="1" spans="1:7">
      <c r="A669" s="92">
        <v>2082701</v>
      </c>
      <c r="B669" s="92" t="s">
        <v>548</v>
      </c>
      <c r="C669" s="126"/>
      <c r="D669" s="126"/>
      <c r="E669" s="102"/>
      <c r="F669" s="99"/>
      <c r="G669" s="99"/>
    </row>
    <row r="670" s="65" customFormat="1" customHeight="1" spans="1:7">
      <c r="A670" s="92">
        <v>2082702</v>
      </c>
      <c r="B670" s="92" t="s">
        <v>549</v>
      </c>
      <c r="C670" s="126"/>
      <c r="D670" s="126"/>
      <c r="E670" s="102"/>
      <c r="F670" s="99"/>
      <c r="G670" s="99"/>
    </row>
    <row r="671" s="65" customFormat="1" customHeight="1" spans="1:7">
      <c r="A671" s="92">
        <v>2082799</v>
      </c>
      <c r="B671" s="92" t="s">
        <v>550</v>
      </c>
      <c r="C671" s="126"/>
      <c r="D671" s="126"/>
      <c r="E671" s="102"/>
      <c r="F671" s="99"/>
      <c r="G671" s="99"/>
    </row>
    <row r="672" s="65" customFormat="1" customHeight="1" spans="1:7">
      <c r="A672" s="92">
        <v>20828</v>
      </c>
      <c r="B672" s="124" t="s">
        <v>551</v>
      </c>
      <c r="C672" s="127">
        <v>171</v>
      </c>
      <c r="D672" s="127">
        <v>222</v>
      </c>
      <c r="E672" s="125">
        <f>SUM(E673:E680)</f>
        <v>184</v>
      </c>
      <c r="F672" s="98">
        <f>E672/D672</f>
        <v>0.828828828828829</v>
      </c>
      <c r="G672" s="98">
        <v>0.958333333333333</v>
      </c>
    </row>
    <row r="673" s="65" customFormat="1" customHeight="1" spans="1:7">
      <c r="A673" s="92">
        <v>2082801</v>
      </c>
      <c r="B673" s="92" t="s">
        <v>81</v>
      </c>
      <c r="C673" s="126"/>
      <c r="D673" s="126"/>
      <c r="E673" s="102">
        <v>84</v>
      </c>
      <c r="F673" s="99"/>
      <c r="G673" s="99">
        <v>0.831683168316832</v>
      </c>
    </row>
    <row r="674" s="65" customFormat="1" customHeight="1" spans="1:7">
      <c r="A674" s="92">
        <v>2082802</v>
      </c>
      <c r="B674" s="92" t="s">
        <v>82</v>
      </c>
      <c r="C674" s="126"/>
      <c r="D674" s="126"/>
      <c r="E674" s="102"/>
      <c r="F674" s="99"/>
      <c r="G674" s="99"/>
    </row>
    <row r="675" s="65" customFormat="1" customHeight="1" spans="1:7">
      <c r="A675" s="92">
        <v>2082803</v>
      </c>
      <c r="B675" s="92" t="s">
        <v>83</v>
      </c>
      <c r="C675" s="126"/>
      <c r="D675" s="126"/>
      <c r="E675" s="102"/>
      <c r="F675" s="99"/>
      <c r="G675" s="99"/>
    </row>
    <row r="676" s="65" customFormat="1" customHeight="1" spans="1:7">
      <c r="A676" s="92">
        <v>2082804</v>
      </c>
      <c r="B676" s="92" t="s">
        <v>552</v>
      </c>
      <c r="C676" s="126"/>
      <c r="D676" s="126"/>
      <c r="E676" s="102">
        <v>15</v>
      </c>
      <c r="F676" s="99"/>
      <c r="G676" s="99">
        <v>0.714285714285714</v>
      </c>
    </row>
    <row r="677" s="65" customFormat="1" customHeight="1" spans="1:7">
      <c r="A677" s="92">
        <v>2082805</v>
      </c>
      <c r="B677" s="92" t="s">
        <v>553</v>
      </c>
      <c r="C677" s="126"/>
      <c r="D677" s="126"/>
      <c r="E677" s="102"/>
      <c r="F677" s="99"/>
      <c r="G677" s="99"/>
    </row>
    <row r="678" s="65" customFormat="1" customHeight="1" spans="1:7">
      <c r="A678" s="92">
        <v>2082806</v>
      </c>
      <c r="B678" s="92" t="s">
        <v>119</v>
      </c>
      <c r="C678" s="126"/>
      <c r="D678" s="126"/>
      <c r="E678" s="102"/>
      <c r="F678" s="99"/>
      <c r="G678" s="99"/>
    </row>
    <row r="679" s="65" customFormat="1" customHeight="1" spans="1:7">
      <c r="A679" s="92">
        <v>2082850</v>
      </c>
      <c r="B679" s="92" t="s">
        <v>90</v>
      </c>
      <c r="C679" s="126"/>
      <c r="D679" s="126"/>
      <c r="E679" s="102">
        <v>62</v>
      </c>
      <c r="F679" s="99"/>
      <c r="G679" s="99">
        <v>1.19230769230769</v>
      </c>
    </row>
    <row r="680" s="65" customFormat="1" customHeight="1" spans="1:7">
      <c r="A680" s="92">
        <v>2082899</v>
      </c>
      <c r="B680" s="92" t="s">
        <v>554</v>
      </c>
      <c r="C680" s="126"/>
      <c r="D680" s="126"/>
      <c r="E680" s="102">
        <v>23</v>
      </c>
      <c r="F680" s="99"/>
      <c r="G680" s="99">
        <v>1.27777777777778</v>
      </c>
    </row>
    <row r="681" s="65" customFormat="1" customHeight="1" spans="1:7">
      <c r="A681" s="92">
        <v>20830</v>
      </c>
      <c r="B681" s="124" t="s">
        <v>555</v>
      </c>
      <c r="C681" s="126"/>
      <c r="D681" s="126"/>
      <c r="E681" s="102"/>
      <c r="F681" s="99"/>
      <c r="G681" s="99"/>
    </row>
    <row r="682" s="65" customFormat="1" customHeight="1" spans="1:7">
      <c r="A682" s="92">
        <v>2083001</v>
      </c>
      <c r="B682" s="92" t="s">
        <v>556</v>
      </c>
      <c r="C682" s="126"/>
      <c r="D682" s="126"/>
      <c r="E682" s="102"/>
      <c r="F682" s="99"/>
      <c r="G682" s="99"/>
    </row>
    <row r="683" s="65" customFormat="1" customHeight="1" spans="1:7">
      <c r="A683" s="92">
        <v>2083099</v>
      </c>
      <c r="B683" s="92" t="s">
        <v>557</v>
      </c>
      <c r="C683" s="126"/>
      <c r="D683" s="126"/>
      <c r="E683" s="102"/>
      <c r="F683" s="99"/>
      <c r="G683" s="99"/>
    </row>
    <row r="684" s="65" customFormat="1" customHeight="1" spans="1:7">
      <c r="A684" s="92">
        <v>20899</v>
      </c>
      <c r="B684" s="124" t="s">
        <v>558</v>
      </c>
      <c r="C684" s="127"/>
      <c r="D684" s="127">
        <v>1414</v>
      </c>
      <c r="E684" s="125">
        <f>E685</f>
        <v>1313</v>
      </c>
      <c r="F684" s="98">
        <f>E684/D684</f>
        <v>0.928571428571429</v>
      </c>
      <c r="G684" s="98">
        <v>2.58464566929134</v>
      </c>
    </row>
    <row r="685" s="65" customFormat="1" customHeight="1" spans="1:7">
      <c r="A685" s="92">
        <v>2089999</v>
      </c>
      <c r="B685" s="92" t="s">
        <v>559</v>
      </c>
      <c r="C685" s="126"/>
      <c r="D685" s="126"/>
      <c r="E685" s="102">
        <v>1313</v>
      </c>
      <c r="F685" s="99"/>
      <c r="G685" s="99">
        <v>2.58464566929134</v>
      </c>
    </row>
    <row r="686" s="65" customFormat="1" customHeight="1" spans="1:7">
      <c r="A686" s="92">
        <v>210</v>
      </c>
      <c r="B686" s="124" t="s">
        <v>560</v>
      </c>
      <c r="C686" s="148">
        <f>SUM(C687,C692,C707,C711,C723,C727,C732,C736,C740,C743,C752,C754,C760,C765)</f>
        <v>7870</v>
      </c>
      <c r="D686" s="148">
        <f>SUM(D687,D692,D707,D711,D723,D727,D732,D736,D740,D743,D752,D754,D760,D765)</f>
        <v>9479</v>
      </c>
      <c r="E686" s="125">
        <f>SUM(E687,E692,E707,E711,E723,E727,E732,E736,E740,E743,E752,E754,E760,E765)</f>
        <v>8994</v>
      </c>
      <c r="F686" s="98">
        <f>E686/D686</f>
        <v>0.94883426521785</v>
      </c>
      <c r="G686" s="98">
        <v>0.7279643868879</v>
      </c>
    </row>
    <row r="687" s="65" customFormat="1" customHeight="1" spans="1:7">
      <c r="A687" s="92">
        <v>21001</v>
      </c>
      <c r="B687" s="124" t="s">
        <v>561</v>
      </c>
      <c r="C687" s="127">
        <v>80</v>
      </c>
      <c r="D687" s="127">
        <v>412</v>
      </c>
      <c r="E687" s="125">
        <f>SUM(E688:E691)</f>
        <v>360</v>
      </c>
      <c r="F687" s="98">
        <f>E687/D687</f>
        <v>0.87378640776699</v>
      </c>
      <c r="G687" s="98">
        <v>3.02521008403361</v>
      </c>
    </row>
    <row r="688" s="65" customFormat="1" customHeight="1" spans="1:7">
      <c r="A688" s="92">
        <v>2100101</v>
      </c>
      <c r="B688" s="92" t="s">
        <v>81</v>
      </c>
      <c r="C688" s="126"/>
      <c r="D688" s="126"/>
      <c r="E688" s="102">
        <v>77</v>
      </c>
      <c r="F688" s="99"/>
      <c r="G688" s="99">
        <v>1.05479452054795</v>
      </c>
    </row>
    <row r="689" s="65" customFormat="1" customHeight="1" spans="1:7">
      <c r="A689" s="92">
        <v>2100102</v>
      </c>
      <c r="B689" s="92" t="s">
        <v>82</v>
      </c>
      <c r="C689" s="126"/>
      <c r="D689" s="126"/>
      <c r="E689" s="102">
        <v>2</v>
      </c>
      <c r="F689" s="99"/>
      <c r="G689" s="99"/>
    </row>
    <row r="690" s="65" customFormat="1" customHeight="1" spans="1:7">
      <c r="A690" s="92">
        <v>2100103</v>
      </c>
      <c r="B690" s="92" t="s">
        <v>83</v>
      </c>
      <c r="C690" s="126"/>
      <c r="D690" s="126"/>
      <c r="E690" s="102"/>
      <c r="F690" s="99"/>
      <c r="G690" s="99"/>
    </row>
    <row r="691" s="65" customFormat="1" customHeight="1" spans="1:7">
      <c r="A691" s="92">
        <v>2100199</v>
      </c>
      <c r="B691" s="92" t="s">
        <v>562</v>
      </c>
      <c r="C691" s="126"/>
      <c r="D691" s="126"/>
      <c r="E691" s="102">
        <v>281</v>
      </c>
      <c r="F691" s="99"/>
      <c r="G691" s="99">
        <v>6.10869565217391</v>
      </c>
    </row>
    <row r="692" s="65" customFormat="1" customHeight="1" spans="1:7">
      <c r="A692" s="92">
        <v>21002</v>
      </c>
      <c r="B692" s="124" t="s">
        <v>563</v>
      </c>
      <c r="C692" s="127">
        <v>58</v>
      </c>
      <c r="D692" s="127">
        <v>56</v>
      </c>
      <c r="E692" s="125">
        <f>SUM(E693:E706)</f>
        <v>4</v>
      </c>
      <c r="F692" s="98">
        <f>E692/D692</f>
        <v>0.0714285714285714</v>
      </c>
      <c r="G692" s="98">
        <v>0.02</v>
      </c>
    </row>
    <row r="693" s="65" customFormat="1" customHeight="1" spans="1:7">
      <c r="A693" s="92">
        <v>2100201</v>
      </c>
      <c r="B693" s="92" t="s">
        <v>564</v>
      </c>
      <c r="C693" s="126"/>
      <c r="D693" s="126"/>
      <c r="E693" s="102"/>
      <c r="F693" s="99"/>
      <c r="G693" s="99"/>
    </row>
    <row r="694" s="65" customFormat="1" customHeight="1" spans="1:7">
      <c r="A694" s="92">
        <v>2100202</v>
      </c>
      <c r="B694" s="92" t="s">
        <v>565</v>
      </c>
      <c r="C694" s="126"/>
      <c r="D694" s="126"/>
      <c r="E694" s="102"/>
      <c r="F694" s="99"/>
      <c r="G694" s="99"/>
    </row>
    <row r="695" s="65" customFormat="1" customHeight="1" spans="1:7">
      <c r="A695" s="92">
        <v>2100203</v>
      </c>
      <c r="B695" s="92" t="s">
        <v>566</v>
      </c>
      <c r="C695" s="126"/>
      <c r="D695" s="126"/>
      <c r="E695" s="102"/>
      <c r="F695" s="99"/>
      <c r="G695" s="99"/>
    </row>
    <row r="696" s="65" customFormat="1" customHeight="1" spans="1:7">
      <c r="A696" s="92">
        <v>2100204</v>
      </c>
      <c r="B696" s="92" t="s">
        <v>567</v>
      </c>
      <c r="C696" s="126"/>
      <c r="D696" s="126"/>
      <c r="E696" s="102"/>
      <c r="F696" s="99"/>
      <c r="G696" s="99"/>
    </row>
    <row r="697" s="65" customFormat="1" customHeight="1" spans="1:7">
      <c r="A697" s="92">
        <v>2100205</v>
      </c>
      <c r="B697" s="92" t="s">
        <v>568</v>
      </c>
      <c r="C697" s="126"/>
      <c r="D697" s="126"/>
      <c r="E697" s="102"/>
      <c r="F697" s="99"/>
      <c r="G697" s="99"/>
    </row>
    <row r="698" s="65" customFormat="1" customHeight="1" spans="1:7">
      <c r="A698" s="92">
        <v>2100206</v>
      </c>
      <c r="B698" s="92" t="s">
        <v>569</v>
      </c>
      <c r="C698" s="126"/>
      <c r="D698" s="126"/>
      <c r="E698" s="102"/>
      <c r="F698" s="99"/>
      <c r="G698" s="99"/>
    </row>
    <row r="699" s="65" customFormat="1" customHeight="1" spans="1:7">
      <c r="A699" s="92">
        <v>2100207</v>
      </c>
      <c r="B699" s="92" t="s">
        <v>570</v>
      </c>
      <c r="C699" s="126"/>
      <c r="D699" s="126"/>
      <c r="E699" s="102"/>
      <c r="F699" s="99"/>
      <c r="G699" s="99"/>
    </row>
    <row r="700" s="65" customFormat="1" customHeight="1" spans="1:7">
      <c r="A700" s="92">
        <v>2100208</v>
      </c>
      <c r="B700" s="92" t="s">
        <v>571</v>
      </c>
      <c r="C700" s="126"/>
      <c r="D700" s="126"/>
      <c r="E700" s="102"/>
      <c r="F700" s="99"/>
      <c r="G700" s="99"/>
    </row>
    <row r="701" s="65" customFormat="1" customHeight="1" spans="1:7">
      <c r="A701" s="92">
        <v>2100209</v>
      </c>
      <c r="B701" s="92" t="s">
        <v>572</v>
      </c>
      <c r="C701" s="126"/>
      <c r="D701" s="126"/>
      <c r="E701" s="102"/>
      <c r="F701" s="99"/>
      <c r="G701" s="99"/>
    </row>
    <row r="702" s="65" customFormat="1" customHeight="1" spans="1:7">
      <c r="A702" s="92">
        <v>2100210</v>
      </c>
      <c r="B702" s="92" t="s">
        <v>573</v>
      </c>
      <c r="C702" s="126"/>
      <c r="D702" s="126"/>
      <c r="E702" s="102"/>
      <c r="F702" s="99"/>
      <c r="G702" s="99"/>
    </row>
    <row r="703" s="65" customFormat="1" customHeight="1" spans="1:7">
      <c r="A703" s="92">
        <v>2100211</v>
      </c>
      <c r="B703" s="92" t="s">
        <v>574</v>
      </c>
      <c r="C703" s="126"/>
      <c r="D703" s="126"/>
      <c r="E703" s="102"/>
      <c r="F703" s="99"/>
      <c r="G703" s="99"/>
    </row>
    <row r="704" s="65" customFormat="1" customHeight="1" spans="1:7">
      <c r="A704" s="92">
        <v>2100212</v>
      </c>
      <c r="B704" s="92" t="s">
        <v>575</v>
      </c>
      <c r="C704" s="126"/>
      <c r="D704" s="126"/>
      <c r="E704" s="102"/>
      <c r="F704" s="99"/>
      <c r="G704" s="99"/>
    </row>
    <row r="705" s="65" customFormat="1" customHeight="1" spans="1:7">
      <c r="A705" s="92">
        <v>2100213</v>
      </c>
      <c r="B705" s="92" t="s">
        <v>576</v>
      </c>
      <c r="C705" s="126"/>
      <c r="D705" s="126"/>
      <c r="E705" s="102"/>
      <c r="F705" s="99"/>
      <c r="G705" s="99"/>
    </row>
    <row r="706" s="65" customFormat="1" customHeight="1" spans="1:7">
      <c r="A706" s="92">
        <v>2100299</v>
      </c>
      <c r="B706" s="92" t="s">
        <v>577</v>
      </c>
      <c r="C706" s="126"/>
      <c r="D706" s="126"/>
      <c r="E706" s="102">
        <v>4</v>
      </c>
      <c r="F706" s="99"/>
      <c r="G706" s="99">
        <v>0.02</v>
      </c>
    </row>
    <row r="707" s="65" customFormat="1" customHeight="1" spans="1:7">
      <c r="A707" s="92">
        <v>21003</v>
      </c>
      <c r="B707" s="124" t="s">
        <v>578</v>
      </c>
      <c r="C707" s="127">
        <v>1098</v>
      </c>
      <c r="D707" s="127">
        <v>1085</v>
      </c>
      <c r="E707" s="125">
        <f>SUM(E708:E710)</f>
        <v>1085</v>
      </c>
      <c r="F707" s="98">
        <f>E707/D707</f>
        <v>1</v>
      </c>
      <c r="G707" s="98">
        <v>1.01212686567164</v>
      </c>
    </row>
    <row r="708" s="65" customFormat="1" customHeight="1" spans="1:7">
      <c r="A708" s="92">
        <v>2100301</v>
      </c>
      <c r="B708" s="92" t="s">
        <v>579</v>
      </c>
      <c r="C708" s="126"/>
      <c r="D708" s="126"/>
      <c r="E708" s="102">
        <v>856</v>
      </c>
      <c r="F708" s="99"/>
      <c r="G708" s="99">
        <v>1.03132530120482</v>
      </c>
    </row>
    <row r="709" s="65" customFormat="1" customHeight="1" spans="1:7">
      <c r="A709" s="92">
        <v>2100302</v>
      </c>
      <c r="B709" s="92" t="s">
        <v>580</v>
      </c>
      <c r="C709" s="126"/>
      <c r="D709" s="126"/>
      <c r="E709" s="102"/>
      <c r="F709" s="99"/>
      <c r="G709" s="99"/>
    </row>
    <row r="710" s="65" customFormat="1" customHeight="1" spans="1:7">
      <c r="A710" s="92">
        <v>2100399</v>
      </c>
      <c r="B710" s="92" t="s">
        <v>581</v>
      </c>
      <c r="C710" s="126"/>
      <c r="D710" s="126"/>
      <c r="E710" s="102">
        <v>229</v>
      </c>
      <c r="F710" s="99"/>
      <c r="G710" s="99">
        <v>0.946280991735537</v>
      </c>
    </row>
    <row r="711" s="65" customFormat="1" customHeight="1" spans="1:7">
      <c r="A711" s="92">
        <v>21004</v>
      </c>
      <c r="B711" s="124" t="s">
        <v>582</v>
      </c>
      <c r="C711" s="127">
        <v>2632</v>
      </c>
      <c r="D711" s="127">
        <v>3440</v>
      </c>
      <c r="E711" s="125">
        <f>SUM(E712:E722)</f>
        <v>3190</v>
      </c>
      <c r="F711" s="98">
        <f>E711/D711</f>
        <v>0.927325581395349</v>
      </c>
      <c r="G711" s="98">
        <v>0.517941224224712</v>
      </c>
    </row>
    <row r="712" s="65" customFormat="1" customHeight="1" spans="1:7">
      <c r="A712" s="92">
        <v>2100401</v>
      </c>
      <c r="B712" s="92" t="s">
        <v>583</v>
      </c>
      <c r="C712" s="126"/>
      <c r="D712" s="126"/>
      <c r="E712" s="102"/>
      <c r="F712" s="99"/>
      <c r="G712" s="99"/>
    </row>
    <row r="713" s="65" customFormat="1" customHeight="1" spans="1:7">
      <c r="A713" s="92">
        <v>2100402</v>
      </c>
      <c r="B713" s="92" t="s">
        <v>584</v>
      </c>
      <c r="C713" s="126"/>
      <c r="D713" s="126"/>
      <c r="E713" s="102"/>
      <c r="F713" s="99"/>
      <c r="G713" s="99"/>
    </row>
    <row r="714" s="65" customFormat="1" customHeight="1" spans="1:7">
      <c r="A714" s="92">
        <v>2100403</v>
      </c>
      <c r="B714" s="92" t="s">
        <v>585</v>
      </c>
      <c r="C714" s="126"/>
      <c r="D714" s="126"/>
      <c r="E714" s="102"/>
      <c r="F714" s="99"/>
      <c r="G714" s="99"/>
    </row>
    <row r="715" s="65" customFormat="1" customHeight="1" spans="1:7">
      <c r="A715" s="92">
        <v>2100404</v>
      </c>
      <c r="B715" s="92" t="s">
        <v>586</v>
      </c>
      <c r="C715" s="126"/>
      <c r="D715" s="126"/>
      <c r="E715" s="102"/>
      <c r="F715" s="99"/>
      <c r="G715" s="99"/>
    </row>
    <row r="716" s="65" customFormat="1" customHeight="1" spans="1:7">
      <c r="A716" s="92">
        <v>2100405</v>
      </c>
      <c r="B716" s="92" t="s">
        <v>587</v>
      </c>
      <c r="C716" s="126"/>
      <c r="D716" s="126"/>
      <c r="E716" s="102"/>
      <c r="F716" s="99"/>
      <c r="G716" s="99"/>
    </row>
    <row r="717" s="65" customFormat="1" customHeight="1" spans="1:7">
      <c r="A717" s="92">
        <v>2100406</v>
      </c>
      <c r="B717" s="92" t="s">
        <v>588</v>
      </c>
      <c r="C717" s="126"/>
      <c r="D717" s="126"/>
      <c r="E717" s="102"/>
      <c r="F717" s="99"/>
      <c r="G717" s="99"/>
    </row>
    <row r="718" s="65" customFormat="1" customHeight="1" spans="1:7">
      <c r="A718" s="92">
        <v>2100407</v>
      </c>
      <c r="B718" s="92" t="s">
        <v>589</v>
      </c>
      <c r="C718" s="126"/>
      <c r="D718" s="126"/>
      <c r="E718" s="102">
        <v>1</v>
      </c>
      <c r="F718" s="99"/>
      <c r="G718" s="99"/>
    </row>
    <row r="719" s="65" customFormat="1" customHeight="1" spans="1:7">
      <c r="A719" s="92">
        <v>2100408</v>
      </c>
      <c r="B719" s="92" t="s">
        <v>590</v>
      </c>
      <c r="C719" s="126"/>
      <c r="D719" s="126"/>
      <c r="E719" s="102">
        <v>2961</v>
      </c>
      <c r="F719" s="99"/>
      <c r="G719" s="99">
        <v>1.10567587752054</v>
      </c>
    </row>
    <row r="720" s="65" customFormat="1" customHeight="1" spans="1:7">
      <c r="A720" s="92">
        <v>2100409</v>
      </c>
      <c r="B720" s="92" t="s">
        <v>591</v>
      </c>
      <c r="C720" s="126"/>
      <c r="D720" s="126"/>
      <c r="E720" s="102">
        <v>146</v>
      </c>
      <c r="F720" s="99"/>
      <c r="G720" s="99">
        <v>0.0452713178294574</v>
      </c>
    </row>
    <row r="721" s="65" customFormat="1" customHeight="1" spans="1:7">
      <c r="A721" s="92">
        <v>2100410</v>
      </c>
      <c r="B721" s="92" t="s">
        <v>592</v>
      </c>
      <c r="C721" s="126"/>
      <c r="D721" s="126"/>
      <c r="E721" s="102"/>
      <c r="F721" s="99"/>
      <c r="G721" s="99">
        <v>0</v>
      </c>
    </row>
    <row r="722" s="65" customFormat="1" customHeight="1" spans="1:7">
      <c r="A722" s="92">
        <v>2100499</v>
      </c>
      <c r="B722" s="92" t="s">
        <v>593</v>
      </c>
      <c r="C722" s="126"/>
      <c r="D722" s="126"/>
      <c r="E722" s="102">
        <v>82</v>
      </c>
      <c r="F722" s="99"/>
      <c r="G722" s="99">
        <v>0.471264367816092</v>
      </c>
    </row>
    <row r="723" s="65" customFormat="1" customHeight="1" spans="1:7">
      <c r="A723" s="92">
        <v>21007</v>
      </c>
      <c r="B723" s="124" t="s">
        <v>594</v>
      </c>
      <c r="C723" s="127">
        <v>997</v>
      </c>
      <c r="D723" s="127">
        <v>1339</v>
      </c>
      <c r="E723" s="125">
        <f>SUM(E724:E726)</f>
        <v>1327</v>
      </c>
      <c r="F723" s="98">
        <f>E723/D723</f>
        <v>0.991038088125467</v>
      </c>
      <c r="G723" s="98">
        <v>1.33232931726908</v>
      </c>
    </row>
    <row r="724" s="65" customFormat="1" customHeight="1" spans="1:7">
      <c r="A724" s="92">
        <v>2100716</v>
      </c>
      <c r="B724" s="92" t="s">
        <v>595</v>
      </c>
      <c r="C724" s="126"/>
      <c r="D724" s="126"/>
      <c r="E724" s="102">
        <v>173</v>
      </c>
      <c r="F724" s="99"/>
      <c r="G724" s="99">
        <v>1.13071895424837</v>
      </c>
    </row>
    <row r="725" s="65" customFormat="1" customHeight="1" spans="1:7">
      <c r="A725" s="92">
        <v>2100717</v>
      </c>
      <c r="B725" s="92" t="s">
        <v>596</v>
      </c>
      <c r="C725" s="126"/>
      <c r="D725" s="126"/>
      <c r="E725" s="102">
        <v>1154</v>
      </c>
      <c r="F725" s="99"/>
      <c r="G725" s="99">
        <v>1.41075794621027</v>
      </c>
    </row>
    <row r="726" s="65" customFormat="1" customHeight="1" spans="1:7">
      <c r="A726" s="92">
        <v>2100799</v>
      </c>
      <c r="B726" s="92" t="s">
        <v>597</v>
      </c>
      <c r="C726" s="126"/>
      <c r="D726" s="126"/>
      <c r="E726" s="102"/>
      <c r="F726" s="99"/>
      <c r="G726" s="99">
        <v>0</v>
      </c>
    </row>
    <row r="727" s="65" customFormat="1" customHeight="1" spans="1:7">
      <c r="A727" s="92">
        <v>21011</v>
      </c>
      <c r="B727" s="124" t="s">
        <v>598</v>
      </c>
      <c r="C727" s="127">
        <v>2459</v>
      </c>
      <c r="D727" s="127">
        <v>2450</v>
      </c>
      <c r="E727" s="125">
        <f>SUM(E728:E731)</f>
        <v>2445</v>
      </c>
      <c r="F727" s="98">
        <f>E727/D727</f>
        <v>0.997959183673469</v>
      </c>
      <c r="G727" s="98">
        <v>1.0103305785124</v>
      </c>
    </row>
    <row r="728" s="65" customFormat="1" customHeight="1" spans="1:7">
      <c r="A728" s="92">
        <v>2101101</v>
      </c>
      <c r="B728" s="92" t="s">
        <v>599</v>
      </c>
      <c r="C728" s="126"/>
      <c r="D728" s="126"/>
      <c r="E728" s="102">
        <v>333</v>
      </c>
      <c r="F728" s="99"/>
      <c r="G728" s="99">
        <v>1.00604229607251</v>
      </c>
    </row>
    <row r="729" s="65" customFormat="1" customHeight="1" spans="1:7">
      <c r="A729" s="92">
        <v>2101102</v>
      </c>
      <c r="B729" s="92" t="s">
        <v>600</v>
      </c>
      <c r="C729" s="126"/>
      <c r="D729" s="126"/>
      <c r="E729" s="102">
        <v>1515</v>
      </c>
      <c r="F729" s="99"/>
      <c r="G729" s="99">
        <v>1.01202404809619</v>
      </c>
    </row>
    <row r="730" s="65" customFormat="1" customHeight="1" spans="1:7">
      <c r="A730" s="92">
        <v>2101103</v>
      </c>
      <c r="B730" s="92" t="s">
        <v>601</v>
      </c>
      <c r="C730" s="126"/>
      <c r="D730" s="126"/>
      <c r="E730" s="102">
        <v>117</v>
      </c>
      <c r="F730" s="99"/>
      <c r="G730" s="99">
        <v>1.05405405405405</v>
      </c>
    </row>
    <row r="731" s="65" customFormat="1" customHeight="1" spans="1:7">
      <c r="A731" s="92">
        <v>2101199</v>
      </c>
      <c r="B731" s="92" t="s">
        <v>602</v>
      </c>
      <c r="C731" s="126"/>
      <c r="D731" s="126"/>
      <c r="E731" s="102">
        <v>480</v>
      </c>
      <c r="F731" s="99"/>
      <c r="G731" s="99">
        <v>0.997920997920998</v>
      </c>
    </row>
    <row r="732" s="65" customFormat="1" customHeight="1" spans="1:7">
      <c r="A732" s="92">
        <v>21012</v>
      </c>
      <c r="B732" s="124" t="s">
        <v>603</v>
      </c>
      <c r="C732" s="127">
        <v>300</v>
      </c>
      <c r="D732" s="127">
        <v>308</v>
      </c>
      <c r="E732" s="125">
        <f>SUM(E733:E735)</f>
        <v>308</v>
      </c>
      <c r="F732" s="98">
        <f>E732/D732</f>
        <v>1</v>
      </c>
      <c r="G732" s="98">
        <v>1.02666666666667</v>
      </c>
    </row>
    <row r="733" s="65" customFormat="1" customHeight="1" spans="1:7">
      <c r="A733" s="92">
        <v>2101201</v>
      </c>
      <c r="B733" s="92" t="s">
        <v>604</v>
      </c>
      <c r="C733" s="126"/>
      <c r="D733" s="126"/>
      <c r="E733" s="102"/>
      <c r="F733" s="99"/>
      <c r="G733" s="99"/>
    </row>
    <row r="734" s="65" customFormat="1" customHeight="1" spans="1:7">
      <c r="A734" s="92">
        <v>2101202</v>
      </c>
      <c r="B734" s="92" t="s">
        <v>605</v>
      </c>
      <c r="C734" s="126"/>
      <c r="D734" s="126"/>
      <c r="E734" s="102">
        <v>308</v>
      </c>
      <c r="F734" s="99"/>
      <c r="G734" s="99">
        <v>1.02666666666667</v>
      </c>
    </row>
    <row r="735" s="65" customFormat="1" customHeight="1" spans="1:7">
      <c r="A735" s="92">
        <v>2101299</v>
      </c>
      <c r="B735" s="92" t="s">
        <v>606</v>
      </c>
      <c r="C735" s="126"/>
      <c r="D735" s="126"/>
      <c r="E735" s="102"/>
      <c r="F735" s="99"/>
      <c r="G735" s="99"/>
    </row>
    <row r="736" s="65" customFormat="1" customHeight="1" spans="1:7">
      <c r="A736" s="92">
        <v>21013</v>
      </c>
      <c r="B736" s="124" t="s">
        <v>607</v>
      </c>
      <c r="C736" s="126">
        <v>34</v>
      </c>
      <c r="D736" s="126"/>
      <c r="E736" s="102"/>
      <c r="F736" s="99"/>
      <c r="G736" s="99">
        <v>0</v>
      </c>
    </row>
    <row r="737" s="65" customFormat="1" customHeight="1" spans="1:7">
      <c r="A737" s="92">
        <v>2101301</v>
      </c>
      <c r="B737" s="92" t="s">
        <v>608</v>
      </c>
      <c r="C737" s="126"/>
      <c r="D737" s="126"/>
      <c r="E737" s="102"/>
      <c r="F737" s="99"/>
      <c r="G737" s="99">
        <v>0</v>
      </c>
    </row>
    <row r="738" s="65" customFormat="1" customHeight="1" spans="1:7">
      <c r="A738" s="92">
        <v>2101302</v>
      </c>
      <c r="B738" s="92" t="s">
        <v>609</v>
      </c>
      <c r="C738" s="126"/>
      <c r="D738" s="126"/>
      <c r="E738" s="102"/>
      <c r="F738" s="99"/>
      <c r="G738" s="99"/>
    </row>
    <row r="739" s="65" customFormat="1" customHeight="1" spans="1:7">
      <c r="A739" s="92">
        <v>2101399</v>
      </c>
      <c r="B739" s="92" t="s">
        <v>610</v>
      </c>
      <c r="C739" s="126"/>
      <c r="D739" s="126"/>
      <c r="E739" s="102"/>
      <c r="F739" s="99"/>
      <c r="G739" s="99"/>
    </row>
    <row r="740" s="65" customFormat="1" customHeight="1" spans="1:7">
      <c r="A740" s="92">
        <v>21014</v>
      </c>
      <c r="B740" s="124" t="s">
        <v>611</v>
      </c>
      <c r="C740" s="127">
        <v>15</v>
      </c>
      <c r="D740" s="127">
        <v>16</v>
      </c>
      <c r="E740" s="125">
        <f>SUM(E741:E742)</f>
        <v>15</v>
      </c>
      <c r="F740" s="98">
        <f>E740/D740</f>
        <v>0.9375</v>
      </c>
      <c r="G740" s="98">
        <v>0.833333333333333</v>
      </c>
    </row>
    <row r="741" s="65" customFormat="1" customHeight="1" spans="1:7">
      <c r="A741" s="92">
        <v>2101401</v>
      </c>
      <c r="B741" s="92" t="s">
        <v>612</v>
      </c>
      <c r="C741" s="126"/>
      <c r="D741" s="126"/>
      <c r="E741" s="102">
        <v>15</v>
      </c>
      <c r="F741" s="99"/>
      <c r="G741" s="99">
        <v>0.833333333333333</v>
      </c>
    </row>
    <row r="742" s="65" customFormat="1" customHeight="1" spans="1:7">
      <c r="A742" s="92">
        <v>2101499</v>
      </c>
      <c r="B742" s="92" t="s">
        <v>613</v>
      </c>
      <c r="C742" s="126"/>
      <c r="D742" s="126"/>
      <c r="E742" s="102"/>
      <c r="F742" s="99"/>
      <c r="G742" s="99"/>
    </row>
    <row r="743" s="65" customFormat="1" customHeight="1" spans="1:7">
      <c r="A743" s="92">
        <v>21015</v>
      </c>
      <c r="B743" s="124" t="s">
        <v>614</v>
      </c>
      <c r="C743" s="127">
        <v>197</v>
      </c>
      <c r="D743" s="127">
        <v>332</v>
      </c>
      <c r="E743" s="125">
        <f>SUM(E744:E751)</f>
        <v>222</v>
      </c>
      <c r="F743" s="98">
        <f>E743/D743</f>
        <v>0.668674698795181</v>
      </c>
      <c r="G743" s="98">
        <v>1.23333333333333</v>
      </c>
    </row>
    <row r="744" s="65" customFormat="1" customHeight="1" spans="1:7">
      <c r="A744" s="92">
        <v>2101501</v>
      </c>
      <c r="B744" s="92" t="s">
        <v>81</v>
      </c>
      <c r="C744" s="126"/>
      <c r="D744" s="126"/>
      <c r="E744" s="102">
        <v>97</v>
      </c>
      <c r="F744" s="99"/>
      <c r="G744" s="99">
        <v>0.932692307692308</v>
      </c>
    </row>
    <row r="745" s="65" customFormat="1" customHeight="1" spans="1:7">
      <c r="A745" s="92">
        <v>2101502</v>
      </c>
      <c r="B745" s="92" t="s">
        <v>82</v>
      </c>
      <c r="C745" s="126"/>
      <c r="D745" s="126"/>
      <c r="E745" s="102"/>
      <c r="F745" s="99"/>
      <c r="G745" s="99">
        <v>0</v>
      </c>
    </row>
    <row r="746" s="65" customFormat="1" customHeight="1" spans="1:7">
      <c r="A746" s="92">
        <v>2101503</v>
      </c>
      <c r="B746" s="92" t="s">
        <v>83</v>
      </c>
      <c r="C746" s="126"/>
      <c r="D746" s="126"/>
      <c r="E746" s="102"/>
      <c r="F746" s="99"/>
      <c r="G746" s="99"/>
    </row>
    <row r="747" s="65" customFormat="1" customHeight="1" spans="1:7">
      <c r="A747" s="92">
        <v>2101504</v>
      </c>
      <c r="B747" s="92" t="s">
        <v>119</v>
      </c>
      <c r="C747" s="126"/>
      <c r="D747" s="126"/>
      <c r="E747" s="102">
        <v>22</v>
      </c>
      <c r="F747" s="99"/>
      <c r="G747" s="99"/>
    </row>
    <row r="748" s="65" customFormat="1" customHeight="1" spans="1:7">
      <c r="A748" s="92">
        <v>2101505</v>
      </c>
      <c r="B748" s="92" t="s">
        <v>615</v>
      </c>
      <c r="C748" s="126"/>
      <c r="D748" s="126"/>
      <c r="E748" s="102">
        <v>92</v>
      </c>
      <c r="F748" s="99"/>
      <c r="G748" s="99">
        <v>1.67272727272727</v>
      </c>
    </row>
    <row r="749" s="65" customFormat="1" customHeight="1" spans="1:7">
      <c r="A749" s="92">
        <v>2101506</v>
      </c>
      <c r="B749" s="92" t="s">
        <v>616</v>
      </c>
      <c r="C749" s="126"/>
      <c r="D749" s="126"/>
      <c r="E749" s="102">
        <v>11</v>
      </c>
      <c r="F749" s="99"/>
      <c r="G749" s="99"/>
    </row>
    <row r="750" s="65" customFormat="1" customHeight="1" spans="1:7">
      <c r="A750" s="92">
        <v>2101550</v>
      </c>
      <c r="B750" s="92" t="s">
        <v>90</v>
      </c>
      <c r="C750" s="126"/>
      <c r="D750" s="126"/>
      <c r="E750" s="102"/>
      <c r="F750" s="99"/>
      <c r="G750" s="99"/>
    </row>
    <row r="751" s="65" customFormat="1" customHeight="1" spans="1:7">
      <c r="A751" s="92">
        <v>2101599</v>
      </c>
      <c r="B751" s="92" t="s">
        <v>617</v>
      </c>
      <c r="C751" s="126"/>
      <c r="D751" s="126"/>
      <c r="E751" s="102"/>
      <c r="F751" s="99"/>
      <c r="G751" s="99"/>
    </row>
    <row r="752" s="65" customFormat="1" customHeight="1" spans="1:7">
      <c r="A752" s="92">
        <v>21016</v>
      </c>
      <c r="B752" s="124" t="s">
        <v>618</v>
      </c>
      <c r="C752" s="127"/>
      <c r="D752" s="127">
        <v>28</v>
      </c>
      <c r="E752" s="125">
        <f>E753</f>
        <v>25</v>
      </c>
      <c r="F752" s="98">
        <f>E752/D752</f>
        <v>0.892857142857143</v>
      </c>
      <c r="G752" s="98">
        <v>0.223214285714286</v>
      </c>
    </row>
    <row r="753" s="65" customFormat="1" customHeight="1" spans="1:7">
      <c r="A753" s="92">
        <v>2101601</v>
      </c>
      <c r="B753" s="92" t="s">
        <v>619</v>
      </c>
      <c r="C753" s="126"/>
      <c r="D753" s="126"/>
      <c r="E753" s="102">
        <v>25</v>
      </c>
      <c r="F753" s="99"/>
      <c r="G753" s="99">
        <v>0.223214285714286</v>
      </c>
    </row>
    <row r="754" s="65" customFormat="1" customHeight="1" spans="1:7">
      <c r="A754" s="92">
        <v>21017</v>
      </c>
      <c r="B754" s="124" t="s">
        <v>620</v>
      </c>
      <c r="C754" s="127"/>
      <c r="D754" s="127">
        <v>13</v>
      </c>
      <c r="E754" s="125">
        <f>SUM(E755:E759)</f>
        <v>13</v>
      </c>
      <c r="F754" s="98">
        <f>E754/D754</f>
        <v>1</v>
      </c>
      <c r="G754" s="98">
        <v>0.180555555555556</v>
      </c>
    </row>
    <row r="755" s="65" customFormat="1" customHeight="1" spans="1:7">
      <c r="A755" s="92">
        <v>2101701</v>
      </c>
      <c r="B755" s="92" t="s">
        <v>81</v>
      </c>
      <c r="C755" s="126"/>
      <c r="D755" s="126"/>
      <c r="E755" s="102"/>
      <c r="F755" s="99"/>
      <c r="G755" s="99"/>
    </row>
    <row r="756" s="65" customFormat="1" customHeight="1" spans="1:7">
      <c r="A756" s="92">
        <v>2101702</v>
      </c>
      <c r="B756" s="92" t="s">
        <v>82</v>
      </c>
      <c r="C756" s="126"/>
      <c r="D756" s="126"/>
      <c r="E756" s="102"/>
      <c r="F756" s="99"/>
      <c r="G756" s="99"/>
    </row>
    <row r="757" s="65" customFormat="1" customHeight="1" spans="1:7">
      <c r="A757" s="92">
        <v>2101703</v>
      </c>
      <c r="B757" s="92" t="s">
        <v>83</v>
      </c>
      <c r="C757" s="126"/>
      <c r="D757" s="126"/>
      <c r="E757" s="102"/>
      <c r="F757" s="99"/>
      <c r="G757" s="99"/>
    </row>
    <row r="758" s="65" customFormat="1" customHeight="1" spans="1:7">
      <c r="A758" s="92">
        <v>2101704</v>
      </c>
      <c r="B758" s="92" t="s">
        <v>621</v>
      </c>
      <c r="C758" s="126"/>
      <c r="D758" s="126"/>
      <c r="E758" s="102">
        <v>13</v>
      </c>
      <c r="F758" s="99"/>
      <c r="G758" s="99">
        <v>0.180555555555556</v>
      </c>
    </row>
    <row r="759" s="65" customFormat="1" customHeight="1" spans="1:7">
      <c r="A759" s="92">
        <v>2101799</v>
      </c>
      <c r="B759" s="92" t="s">
        <v>622</v>
      </c>
      <c r="C759" s="126"/>
      <c r="D759" s="126"/>
      <c r="E759" s="102"/>
      <c r="F759" s="99"/>
      <c r="G759" s="99"/>
    </row>
    <row r="760" s="65" customFormat="1" customHeight="1" spans="1:7">
      <c r="A760" s="92">
        <v>21018</v>
      </c>
      <c r="B760" s="124" t="s">
        <v>623</v>
      </c>
      <c r="C760" s="126"/>
      <c r="D760" s="126"/>
      <c r="E760" s="102"/>
      <c r="F760" s="99"/>
      <c r="G760" s="99"/>
    </row>
    <row r="761" s="65" customFormat="1" customHeight="1" spans="1:7">
      <c r="A761" s="92">
        <v>2101801</v>
      </c>
      <c r="B761" s="92" t="s">
        <v>81</v>
      </c>
      <c r="C761" s="126"/>
      <c r="D761" s="126"/>
      <c r="E761" s="102"/>
      <c r="F761" s="99"/>
      <c r="G761" s="99"/>
    </row>
    <row r="762" s="65" customFormat="1" customHeight="1" spans="1:7">
      <c r="A762" s="92">
        <v>2101802</v>
      </c>
      <c r="B762" s="92" t="s">
        <v>82</v>
      </c>
      <c r="C762" s="126"/>
      <c r="D762" s="126"/>
      <c r="E762" s="102"/>
      <c r="F762" s="99"/>
      <c r="G762" s="99"/>
    </row>
    <row r="763" s="65" customFormat="1" customHeight="1" spans="1:7">
      <c r="A763" s="92">
        <v>2101803</v>
      </c>
      <c r="B763" s="92" t="s">
        <v>83</v>
      </c>
      <c r="C763" s="126"/>
      <c r="D763" s="126"/>
      <c r="E763" s="102"/>
      <c r="F763" s="99"/>
      <c r="G763" s="99"/>
    </row>
    <row r="764" s="65" customFormat="1" customHeight="1" spans="1:7">
      <c r="A764" s="92">
        <v>2101899</v>
      </c>
      <c r="B764" s="92" t="s">
        <v>624</v>
      </c>
      <c r="C764" s="126"/>
      <c r="D764" s="126"/>
      <c r="E764" s="102"/>
      <c r="F764" s="99"/>
      <c r="G764" s="99"/>
    </row>
    <row r="765" s="65" customFormat="1" customHeight="1" spans="1:7">
      <c r="A765" s="92">
        <v>21099</v>
      </c>
      <c r="B765" s="124" t="s">
        <v>625</v>
      </c>
      <c r="C765" s="126"/>
      <c r="D765" s="126"/>
      <c r="E765" s="102"/>
      <c r="F765" s="99"/>
      <c r="G765" s="99"/>
    </row>
    <row r="766" s="65" customFormat="1" customHeight="1" spans="1:7">
      <c r="A766" s="92">
        <v>2109999</v>
      </c>
      <c r="B766" s="92" t="s">
        <v>626</v>
      </c>
      <c r="C766" s="126"/>
      <c r="D766" s="126"/>
      <c r="E766" s="102"/>
      <c r="F766" s="99"/>
      <c r="G766" s="99"/>
    </row>
    <row r="767" s="65" customFormat="1" customHeight="1" spans="1:7">
      <c r="A767" s="92">
        <v>211</v>
      </c>
      <c r="B767" s="124" t="s">
        <v>627</v>
      </c>
      <c r="C767" s="148">
        <f>SUM(C768,C778,C782,C791,C798,C805,C808,C811,C813,C815,C821,C823,C825,C836)</f>
        <v>2026</v>
      </c>
      <c r="D767" s="148">
        <f>SUM(D768,D778,D782,D791,D798,D805,D808,D811,D813,D815,D821,D823,D825,D836)</f>
        <v>10058</v>
      </c>
      <c r="E767" s="125">
        <f>SUM(E768,E778,E782,E791,E798,E805,E808,E811,E813,E815,E821,E823,E825,E836)</f>
        <v>7937</v>
      </c>
      <c r="F767" s="98">
        <f>E767/D767</f>
        <v>0.789123086100616</v>
      </c>
      <c r="G767" s="98">
        <v>0.475241003532723</v>
      </c>
    </row>
    <row r="768" s="65" customFormat="1" customHeight="1" spans="1:7">
      <c r="A768" s="92">
        <v>21101</v>
      </c>
      <c r="B768" s="124" t="s">
        <v>628</v>
      </c>
      <c r="C768" s="127"/>
      <c r="D768" s="127">
        <v>408</v>
      </c>
      <c r="E768" s="125">
        <f>SUM(E769:E777)</f>
        <v>254</v>
      </c>
      <c r="F768" s="98">
        <f>E768/D768</f>
        <v>0.622549019607843</v>
      </c>
      <c r="G768" s="98"/>
    </row>
    <row r="769" s="65" customFormat="1" customHeight="1" spans="1:7">
      <c r="A769" s="92">
        <v>2110101</v>
      </c>
      <c r="B769" s="92" t="s">
        <v>81</v>
      </c>
      <c r="C769" s="126"/>
      <c r="D769" s="126"/>
      <c r="E769" s="102"/>
      <c r="F769" s="99"/>
      <c r="G769" s="99"/>
    </row>
    <row r="770" s="65" customFormat="1" customHeight="1" spans="1:7">
      <c r="A770" s="92">
        <v>2110102</v>
      </c>
      <c r="B770" s="92" t="s">
        <v>82</v>
      </c>
      <c r="C770" s="126"/>
      <c r="D770" s="126"/>
      <c r="E770" s="102"/>
      <c r="F770" s="99"/>
      <c r="G770" s="99"/>
    </row>
    <row r="771" s="65" customFormat="1" customHeight="1" spans="1:7">
      <c r="A771" s="92">
        <v>2110103</v>
      </c>
      <c r="B771" s="92" t="s">
        <v>83</v>
      </c>
      <c r="C771" s="126"/>
      <c r="D771" s="126"/>
      <c r="E771" s="102"/>
      <c r="F771" s="99"/>
      <c r="G771" s="99"/>
    </row>
    <row r="772" s="65" customFormat="1" customHeight="1" spans="1:7">
      <c r="A772" s="92">
        <v>2110104</v>
      </c>
      <c r="B772" s="92" t="s">
        <v>629</v>
      </c>
      <c r="C772" s="126"/>
      <c r="D772" s="126"/>
      <c r="E772" s="102"/>
      <c r="F772" s="99"/>
      <c r="G772" s="99"/>
    </row>
    <row r="773" s="65" customFormat="1" customHeight="1" spans="1:7">
      <c r="A773" s="92">
        <v>2110105</v>
      </c>
      <c r="B773" s="92" t="s">
        <v>630</v>
      </c>
      <c r="C773" s="126"/>
      <c r="D773" s="126"/>
      <c r="E773" s="102"/>
      <c r="F773" s="99"/>
      <c r="G773" s="99"/>
    </row>
    <row r="774" s="65" customFormat="1" customHeight="1" spans="1:7">
      <c r="A774" s="92">
        <v>2110106</v>
      </c>
      <c r="B774" s="92" t="s">
        <v>631</v>
      </c>
      <c r="C774" s="126"/>
      <c r="D774" s="126"/>
      <c r="E774" s="102"/>
      <c r="F774" s="99"/>
      <c r="G774" s="99"/>
    </row>
    <row r="775" s="65" customFormat="1" customHeight="1" spans="1:7">
      <c r="A775" s="92">
        <v>2110107</v>
      </c>
      <c r="B775" s="92" t="s">
        <v>632</v>
      </c>
      <c r="C775" s="126"/>
      <c r="D775" s="126"/>
      <c r="E775" s="102"/>
      <c r="F775" s="99"/>
      <c r="G775" s="99"/>
    </row>
    <row r="776" s="65" customFormat="1" customHeight="1" spans="1:7">
      <c r="A776" s="92">
        <v>2110108</v>
      </c>
      <c r="B776" s="92" t="s">
        <v>633</v>
      </c>
      <c r="C776" s="126"/>
      <c r="D776" s="126"/>
      <c r="E776" s="102"/>
      <c r="F776" s="99"/>
      <c r="G776" s="99"/>
    </row>
    <row r="777" s="65" customFormat="1" customHeight="1" spans="1:7">
      <c r="A777" s="92">
        <v>2110199</v>
      </c>
      <c r="B777" s="92" t="s">
        <v>634</v>
      </c>
      <c r="C777" s="126"/>
      <c r="D777" s="126"/>
      <c r="E777" s="102">
        <v>254</v>
      </c>
      <c r="F777" s="99"/>
      <c r="G777" s="99"/>
    </row>
    <row r="778" s="65" customFormat="1" customHeight="1" spans="1:7">
      <c r="A778" s="92">
        <v>21102</v>
      </c>
      <c r="B778" s="124" t="s">
        <v>635</v>
      </c>
      <c r="C778" s="126"/>
      <c r="D778" s="126"/>
      <c r="E778" s="102"/>
      <c r="F778" s="99"/>
      <c r="G778" s="99"/>
    </row>
    <row r="779" s="65" customFormat="1" customHeight="1" spans="1:7">
      <c r="A779" s="92">
        <v>2110203</v>
      </c>
      <c r="B779" s="92" t="s">
        <v>636</v>
      </c>
      <c r="C779" s="126"/>
      <c r="D779" s="126"/>
      <c r="E779" s="102"/>
      <c r="F779" s="99"/>
      <c r="G779" s="99"/>
    </row>
    <row r="780" s="65" customFormat="1" customHeight="1" spans="1:7">
      <c r="A780" s="92">
        <v>2110204</v>
      </c>
      <c r="B780" s="92" t="s">
        <v>637</v>
      </c>
      <c r="C780" s="126"/>
      <c r="D780" s="126"/>
      <c r="E780" s="102"/>
      <c r="F780" s="99"/>
      <c r="G780" s="99"/>
    </row>
    <row r="781" s="65" customFormat="1" customHeight="1" spans="1:7">
      <c r="A781" s="92">
        <v>2110299</v>
      </c>
      <c r="B781" s="92" t="s">
        <v>638</v>
      </c>
      <c r="C781" s="126"/>
      <c r="D781" s="126"/>
      <c r="E781" s="102"/>
      <c r="F781" s="99"/>
      <c r="G781" s="99"/>
    </row>
    <row r="782" s="65" customFormat="1" customHeight="1" spans="1:7">
      <c r="A782" s="92">
        <v>21103</v>
      </c>
      <c r="B782" s="124" t="s">
        <v>639</v>
      </c>
      <c r="C782" s="127"/>
      <c r="D782" s="127">
        <v>5569</v>
      </c>
      <c r="E782" s="125">
        <f>SUM(E783:E790)</f>
        <v>4068</v>
      </c>
      <c r="F782" s="98">
        <f>E782/D782</f>
        <v>0.730472257137727</v>
      </c>
      <c r="G782" s="98">
        <v>1.18084179970972</v>
      </c>
    </row>
    <row r="783" s="65" customFormat="1" customHeight="1" spans="1:7">
      <c r="A783" s="92">
        <v>2110301</v>
      </c>
      <c r="B783" s="92" t="s">
        <v>640</v>
      </c>
      <c r="C783" s="126"/>
      <c r="D783" s="126"/>
      <c r="E783" s="102">
        <v>1053</v>
      </c>
      <c r="F783" s="99"/>
      <c r="G783" s="99">
        <v>0.952941176470588</v>
      </c>
    </row>
    <row r="784" s="65" customFormat="1" customHeight="1" spans="1:7">
      <c r="A784" s="92">
        <v>2110302</v>
      </c>
      <c r="B784" s="92" t="s">
        <v>641</v>
      </c>
      <c r="C784" s="126"/>
      <c r="D784" s="126"/>
      <c r="E784" s="102">
        <v>2223</v>
      </c>
      <c r="F784" s="99"/>
      <c r="G784" s="99">
        <v>0.99955035971223</v>
      </c>
    </row>
    <row r="785" s="65" customFormat="1" customHeight="1" spans="1:7">
      <c r="A785" s="92">
        <v>2110303</v>
      </c>
      <c r="B785" s="92" t="s">
        <v>642</v>
      </c>
      <c r="C785" s="126"/>
      <c r="D785" s="126"/>
      <c r="E785" s="102"/>
      <c r="F785" s="99"/>
      <c r="G785" s="99"/>
    </row>
    <row r="786" s="65" customFormat="1" customHeight="1" spans="1:7">
      <c r="A786" s="92">
        <v>2110304</v>
      </c>
      <c r="B786" s="92" t="s">
        <v>643</v>
      </c>
      <c r="C786" s="126"/>
      <c r="D786" s="126"/>
      <c r="E786" s="102"/>
      <c r="F786" s="99"/>
      <c r="G786" s="99"/>
    </row>
    <row r="787" s="65" customFormat="1" customHeight="1" spans="1:7">
      <c r="A787" s="92">
        <v>2110305</v>
      </c>
      <c r="B787" s="92" t="s">
        <v>644</v>
      </c>
      <c r="C787" s="126"/>
      <c r="D787" s="126"/>
      <c r="E787" s="102"/>
      <c r="F787" s="99"/>
      <c r="G787" s="99"/>
    </row>
    <row r="788" s="65" customFormat="1" customHeight="1" spans="1:7">
      <c r="A788" s="92">
        <v>2110306</v>
      </c>
      <c r="B788" s="92" t="s">
        <v>645</v>
      </c>
      <c r="C788" s="126"/>
      <c r="D788" s="126"/>
      <c r="E788" s="102"/>
      <c r="F788" s="99"/>
      <c r="G788" s="99"/>
    </row>
    <row r="789" s="65" customFormat="1" customHeight="1" spans="1:7">
      <c r="A789" s="92">
        <v>2110307</v>
      </c>
      <c r="B789" s="92" t="s">
        <v>646</v>
      </c>
      <c r="C789" s="126"/>
      <c r="D789" s="126"/>
      <c r="E789" s="102"/>
      <c r="F789" s="99"/>
      <c r="G789" s="99"/>
    </row>
    <row r="790" s="65" customFormat="1" customHeight="1" spans="1:7">
      <c r="A790" s="92">
        <v>2110399</v>
      </c>
      <c r="B790" s="92" t="s">
        <v>647</v>
      </c>
      <c r="C790" s="126"/>
      <c r="D790" s="126"/>
      <c r="E790" s="102">
        <v>792</v>
      </c>
      <c r="F790" s="99"/>
      <c r="G790" s="99">
        <v>6.82758620689655</v>
      </c>
    </row>
    <row r="791" s="65" customFormat="1" customHeight="1" spans="1:7">
      <c r="A791" s="92">
        <v>21104</v>
      </c>
      <c r="B791" s="124" t="s">
        <v>648</v>
      </c>
      <c r="C791" s="127">
        <v>1903</v>
      </c>
      <c r="D791" s="127">
        <v>2344</v>
      </c>
      <c r="E791" s="125">
        <f>SUM(E792:E797)</f>
        <v>2207</v>
      </c>
      <c r="F791" s="98">
        <f>E791/D791</f>
        <v>0.941552901023891</v>
      </c>
      <c r="G791" s="98">
        <v>0.450040783034258</v>
      </c>
    </row>
    <row r="792" s="65" customFormat="1" customHeight="1" spans="1:7">
      <c r="A792" s="92">
        <v>2110401</v>
      </c>
      <c r="B792" s="92" t="s">
        <v>649</v>
      </c>
      <c r="C792" s="126"/>
      <c r="D792" s="126"/>
      <c r="E792" s="102">
        <v>1601</v>
      </c>
      <c r="F792" s="99"/>
      <c r="G792" s="99">
        <v>0.536348408710218</v>
      </c>
    </row>
    <row r="793" s="65" customFormat="1" customHeight="1" spans="1:7">
      <c r="A793" s="92">
        <v>2110402</v>
      </c>
      <c r="B793" s="92" t="s">
        <v>650</v>
      </c>
      <c r="C793" s="126"/>
      <c r="D793" s="126"/>
      <c r="E793" s="102">
        <v>176</v>
      </c>
      <c r="F793" s="99"/>
      <c r="G793" s="99">
        <v>0.136117556071152</v>
      </c>
    </row>
    <row r="794" s="65" customFormat="1" customHeight="1" spans="1:7">
      <c r="A794" s="92">
        <v>2110404</v>
      </c>
      <c r="B794" s="92" t="s">
        <v>651</v>
      </c>
      <c r="C794" s="126"/>
      <c r="D794" s="126"/>
      <c r="E794" s="102"/>
      <c r="F794" s="99"/>
      <c r="G794" s="99"/>
    </row>
    <row r="795" s="65" customFormat="1" customHeight="1" spans="1:7">
      <c r="A795" s="92">
        <v>2110405</v>
      </c>
      <c r="B795" s="92" t="s">
        <v>652</v>
      </c>
      <c r="C795" s="126"/>
      <c r="D795" s="126"/>
      <c r="E795" s="102">
        <v>122</v>
      </c>
      <c r="F795" s="99"/>
      <c r="G795" s="99">
        <v>0.286384976525822</v>
      </c>
    </row>
    <row r="796" s="65" customFormat="1" customHeight="1" spans="1:7">
      <c r="A796" s="92">
        <v>2110406</v>
      </c>
      <c r="B796" s="92" t="s">
        <v>653</v>
      </c>
      <c r="C796" s="126"/>
      <c r="D796" s="126"/>
      <c r="E796" s="102"/>
      <c r="F796" s="99"/>
      <c r="G796" s="99"/>
    </row>
    <row r="797" s="65" customFormat="1" customHeight="1" spans="1:7">
      <c r="A797" s="92">
        <v>2110499</v>
      </c>
      <c r="B797" s="92" t="s">
        <v>654</v>
      </c>
      <c r="C797" s="126"/>
      <c r="D797" s="126"/>
      <c r="E797" s="102">
        <v>308</v>
      </c>
      <c r="F797" s="99"/>
      <c r="G797" s="99">
        <v>1.54</v>
      </c>
    </row>
    <row r="798" s="65" customFormat="1" customHeight="1" spans="1:7">
      <c r="A798" s="92">
        <v>21105</v>
      </c>
      <c r="B798" s="124" t="s">
        <v>655</v>
      </c>
      <c r="C798" s="127">
        <v>123</v>
      </c>
      <c r="D798" s="127">
        <v>175</v>
      </c>
      <c r="E798" s="125">
        <f>SUM(E799:E804)</f>
        <v>175</v>
      </c>
      <c r="F798" s="98">
        <f>E798/D798</f>
        <v>1</v>
      </c>
      <c r="G798" s="98">
        <v>1.84210526315789</v>
      </c>
    </row>
    <row r="799" s="65" customFormat="1" customHeight="1" spans="1:7">
      <c r="A799" s="92">
        <v>2110501</v>
      </c>
      <c r="B799" s="92" t="s">
        <v>656</v>
      </c>
      <c r="C799" s="126"/>
      <c r="D799" s="126"/>
      <c r="E799" s="102">
        <v>10</v>
      </c>
      <c r="F799" s="99"/>
      <c r="G799" s="99">
        <v>0.32258064516129</v>
      </c>
    </row>
    <row r="800" s="65" customFormat="1" customHeight="1" spans="1:7">
      <c r="A800" s="92">
        <v>2110502</v>
      </c>
      <c r="B800" s="92" t="s">
        <v>657</v>
      </c>
      <c r="C800" s="126"/>
      <c r="D800" s="126"/>
      <c r="E800" s="102">
        <v>165</v>
      </c>
      <c r="F800" s="99"/>
      <c r="G800" s="99">
        <v>2.578125</v>
      </c>
    </row>
    <row r="801" s="65" customFormat="1" customHeight="1" spans="1:7">
      <c r="A801" s="92">
        <v>2110503</v>
      </c>
      <c r="B801" s="92" t="s">
        <v>658</v>
      </c>
      <c r="C801" s="126"/>
      <c r="D801" s="126"/>
      <c r="E801" s="102"/>
      <c r="F801" s="99"/>
      <c r="G801" s="99"/>
    </row>
    <row r="802" s="65" customFormat="1" customHeight="1" spans="1:7">
      <c r="A802" s="92">
        <v>2110506</v>
      </c>
      <c r="B802" s="92" t="s">
        <v>659</v>
      </c>
      <c r="C802" s="126"/>
      <c r="D802" s="126"/>
      <c r="E802" s="102"/>
      <c r="F802" s="99"/>
      <c r="G802" s="99"/>
    </row>
    <row r="803" s="65" customFormat="1" customHeight="1" spans="1:7">
      <c r="A803" s="92">
        <v>2110507</v>
      </c>
      <c r="B803" s="92" t="s">
        <v>660</v>
      </c>
      <c r="C803" s="126"/>
      <c r="D803" s="126"/>
      <c r="E803" s="102"/>
      <c r="F803" s="99"/>
      <c r="G803" s="99"/>
    </row>
    <row r="804" s="65" customFormat="1" customHeight="1" spans="1:7">
      <c r="A804" s="92">
        <v>2110599</v>
      </c>
      <c r="B804" s="92" t="s">
        <v>661</v>
      </c>
      <c r="C804" s="126"/>
      <c r="D804" s="126"/>
      <c r="E804" s="102"/>
      <c r="F804" s="99"/>
      <c r="G804" s="99"/>
    </row>
    <row r="805" s="65" customFormat="1" customHeight="1" spans="1:7">
      <c r="A805" s="92">
        <v>21107</v>
      </c>
      <c r="B805" s="124" t="s">
        <v>662</v>
      </c>
      <c r="C805" s="127"/>
      <c r="D805" s="127">
        <v>268</v>
      </c>
      <c r="E805" s="125">
        <f>SUM(E806:E807)</f>
        <v>77</v>
      </c>
      <c r="F805" s="98">
        <f>E805/D805</f>
        <v>0.287313432835821</v>
      </c>
      <c r="G805" s="98"/>
    </row>
    <row r="806" s="65" customFormat="1" customHeight="1" spans="1:7">
      <c r="A806" s="92">
        <v>2110704</v>
      </c>
      <c r="B806" s="92" t="s">
        <v>663</v>
      </c>
      <c r="C806" s="126"/>
      <c r="D806" s="126"/>
      <c r="E806" s="102"/>
      <c r="F806" s="99"/>
      <c r="G806" s="99"/>
    </row>
    <row r="807" s="65" customFormat="1" customHeight="1" spans="1:7">
      <c r="A807" s="92">
        <v>2110799</v>
      </c>
      <c r="B807" s="92" t="s">
        <v>664</v>
      </c>
      <c r="C807" s="126"/>
      <c r="D807" s="126"/>
      <c r="E807" s="102">
        <v>77</v>
      </c>
      <c r="F807" s="99"/>
      <c r="G807" s="99"/>
    </row>
    <row r="808" s="65" customFormat="1" customHeight="1" spans="1:7">
      <c r="A808" s="92">
        <v>21108</v>
      </c>
      <c r="B808" s="124" t="s">
        <v>665</v>
      </c>
      <c r="C808" s="126"/>
      <c r="D808" s="126"/>
      <c r="E808" s="102"/>
      <c r="F808" s="99"/>
      <c r="G808" s="99"/>
    </row>
    <row r="809" s="65" customFormat="1" customHeight="1" spans="1:7">
      <c r="A809" s="92">
        <v>2110804</v>
      </c>
      <c r="B809" s="92" t="s">
        <v>666</v>
      </c>
      <c r="C809" s="126"/>
      <c r="D809" s="126"/>
      <c r="E809" s="102"/>
      <c r="F809" s="99"/>
      <c r="G809" s="99"/>
    </row>
    <row r="810" s="65" customFormat="1" customHeight="1" spans="1:7">
      <c r="A810" s="92">
        <v>2110899</v>
      </c>
      <c r="B810" s="92" t="s">
        <v>667</v>
      </c>
      <c r="C810" s="126"/>
      <c r="D810" s="126"/>
      <c r="E810" s="102"/>
      <c r="F810" s="99"/>
      <c r="G810" s="99"/>
    </row>
    <row r="811" s="65" customFormat="1" customHeight="1" spans="1:7">
      <c r="A811" s="92">
        <v>21109</v>
      </c>
      <c r="B811" s="124" t="s">
        <v>668</v>
      </c>
      <c r="C811" s="126"/>
      <c r="D811" s="126"/>
      <c r="E811" s="102"/>
      <c r="F811" s="99"/>
      <c r="G811" s="99"/>
    </row>
    <row r="812" s="65" customFormat="1" customHeight="1" spans="1:7">
      <c r="A812" s="92">
        <v>2110901</v>
      </c>
      <c r="B812" s="92" t="s">
        <v>669</v>
      </c>
      <c r="C812" s="126"/>
      <c r="D812" s="126"/>
      <c r="E812" s="102"/>
      <c r="F812" s="99"/>
      <c r="G812" s="99"/>
    </row>
    <row r="813" s="65" customFormat="1" customHeight="1" spans="1:7">
      <c r="A813" s="92">
        <v>21110</v>
      </c>
      <c r="B813" s="124" t="s">
        <v>670</v>
      </c>
      <c r="C813" s="127"/>
      <c r="D813" s="127">
        <v>129</v>
      </c>
      <c r="E813" s="125">
        <f>E814</f>
        <v>129</v>
      </c>
      <c r="F813" s="98">
        <f>E813/D813</f>
        <v>1</v>
      </c>
      <c r="G813" s="98">
        <v>2.30357142857143</v>
      </c>
    </row>
    <row r="814" s="65" customFormat="1" customHeight="1" spans="1:7">
      <c r="A814" s="92">
        <v>2111001</v>
      </c>
      <c r="B814" s="92" t="s">
        <v>671</v>
      </c>
      <c r="C814" s="126"/>
      <c r="D814" s="126"/>
      <c r="E814" s="102">
        <v>129</v>
      </c>
      <c r="F814" s="99"/>
      <c r="G814" s="99">
        <v>2.30357142857143</v>
      </c>
    </row>
    <row r="815" s="65" customFormat="1" customHeight="1" spans="1:7">
      <c r="A815" s="92">
        <v>21111</v>
      </c>
      <c r="B815" s="124" t="s">
        <v>672</v>
      </c>
      <c r="C815" s="127"/>
      <c r="D815" s="127">
        <v>18</v>
      </c>
      <c r="E815" s="125">
        <f>SUM(E816:E820)</f>
        <v>18</v>
      </c>
      <c r="F815" s="98">
        <f>E815/D815</f>
        <v>1</v>
      </c>
      <c r="G815" s="98">
        <v>0.295081967213115</v>
      </c>
    </row>
    <row r="816" s="65" customFormat="1" customHeight="1" spans="1:7">
      <c r="A816" s="92">
        <v>2111101</v>
      </c>
      <c r="B816" s="92" t="s">
        <v>673</v>
      </c>
      <c r="C816" s="126"/>
      <c r="D816" s="126"/>
      <c r="E816" s="102"/>
      <c r="F816" s="99"/>
      <c r="G816" s="99"/>
    </row>
    <row r="817" s="65" customFormat="1" customHeight="1" spans="1:7">
      <c r="A817" s="92">
        <v>2111102</v>
      </c>
      <c r="B817" s="92" t="s">
        <v>674</v>
      </c>
      <c r="C817" s="126"/>
      <c r="D817" s="126"/>
      <c r="E817" s="102">
        <v>18</v>
      </c>
      <c r="F817" s="99"/>
      <c r="G817" s="99">
        <v>0.36734693877551</v>
      </c>
    </row>
    <row r="818" s="65" customFormat="1" customHeight="1" spans="1:7">
      <c r="A818" s="92">
        <v>2111103</v>
      </c>
      <c r="B818" s="92" t="s">
        <v>675</v>
      </c>
      <c r="C818" s="126"/>
      <c r="D818" s="126"/>
      <c r="E818" s="102"/>
      <c r="F818" s="99"/>
      <c r="G818" s="99">
        <v>0</v>
      </c>
    </row>
    <row r="819" s="65" customFormat="1" customHeight="1" spans="1:7">
      <c r="A819" s="92">
        <v>2111104</v>
      </c>
      <c r="B819" s="92" t="s">
        <v>676</v>
      </c>
      <c r="C819" s="126"/>
      <c r="D819" s="126"/>
      <c r="E819" s="102"/>
      <c r="F819" s="99"/>
      <c r="G819" s="99"/>
    </row>
    <row r="820" s="65" customFormat="1" customHeight="1" spans="1:7">
      <c r="A820" s="92">
        <v>2111199</v>
      </c>
      <c r="B820" s="92" t="s">
        <v>677</v>
      </c>
      <c r="C820" s="126"/>
      <c r="D820" s="126"/>
      <c r="E820" s="102"/>
      <c r="F820" s="99"/>
      <c r="G820" s="99"/>
    </row>
    <row r="821" s="65" customFormat="1" customHeight="1" spans="1:7">
      <c r="A821" s="92">
        <v>21112</v>
      </c>
      <c r="B821" s="124" t="s">
        <v>678</v>
      </c>
      <c r="C821" s="126"/>
      <c r="D821" s="126"/>
      <c r="E821" s="102"/>
      <c r="F821" s="99"/>
      <c r="G821" s="99"/>
    </row>
    <row r="822" s="65" customFormat="1" customHeight="1" spans="1:7">
      <c r="A822" s="92">
        <v>2111201</v>
      </c>
      <c r="B822" s="92" t="s">
        <v>679</v>
      </c>
      <c r="C822" s="126"/>
      <c r="D822" s="126"/>
      <c r="E822" s="102"/>
      <c r="F822" s="99"/>
      <c r="G822" s="99"/>
    </row>
    <row r="823" s="65" customFormat="1" customHeight="1" spans="1:7">
      <c r="A823" s="92">
        <v>21113</v>
      </c>
      <c r="B823" s="124" t="s">
        <v>680</v>
      </c>
      <c r="C823" s="126"/>
      <c r="D823" s="126"/>
      <c r="E823" s="102"/>
      <c r="F823" s="99"/>
      <c r="G823" s="99"/>
    </row>
    <row r="824" s="65" customFormat="1" customHeight="1" spans="1:7">
      <c r="A824" s="92">
        <v>2111301</v>
      </c>
      <c r="B824" s="92" t="s">
        <v>681</v>
      </c>
      <c r="C824" s="126"/>
      <c r="D824" s="126"/>
      <c r="E824" s="102"/>
      <c r="F824" s="99"/>
      <c r="G824" s="99"/>
    </row>
    <row r="825" s="65" customFormat="1" customHeight="1" spans="1:7">
      <c r="A825" s="92">
        <v>21114</v>
      </c>
      <c r="B825" s="124" t="s">
        <v>682</v>
      </c>
      <c r="C825" s="126"/>
      <c r="D825" s="126"/>
      <c r="E825" s="102"/>
      <c r="F825" s="99"/>
      <c r="G825" s="99"/>
    </row>
    <row r="826" s="65" customFormat="1" customHeight="1" spans="1:7">
      <c r="A826" s="92">
        <v>2111401</v>
      </c>
      <c r="B826" s="92" t="s">
        <v>81</v>
      </c>
      <c r="C826" s="126"/>
      <c r="D826" s="126"/>
      <c r="E826" s="102"/>
      <c r="F826" s="99"/>
      <c r="G826" s="99"/>
    </row>
    <row r="827" s="65" customFormat="1" customHeight="1" spans="1:7">
      <c r="A827" s="92">
        <v>2111402</v>
      </c>
      <c r="B827" s="92" t="s">
        <v>82</v>
      </c>
      <c r="C827" s="126"/>
      <c r="D827" s="126"/>
      <c r="E827" s="102"/>
      <c r="F827" s="99"/>
      <c r="G827" s="99"/>
    </row>
    <row r="828" s="65" customFormat="1" customHeight="1" spans="1:7">
      <c r="A828" s="92">
        <v>2111403</v>
      </c>
      <c r="B828" s="92" t="s">
        <v>83</v>
      </c>
      <c r="C828" s="126"/>
      <c r="D828" s="126"/>
      <c r="E828" s="102"/>
      <c r="F828" s="99"/>
      <c r="G828" s="99"/>
    </row>
    <row r="829" s="65" customFormat="1" customHeight="1" spans="1:7">
      <c r="A829" s="92">
        <v>2111406</v>
      </c>
      <c r="B829" s="92" t="s">
        <v>683</v>
      </c>
      <c r="C829" s="126"/>
      <c r="D829" s="126"/>
      <c r="E829" s="102"/>
      <c r="F829" s="99"/>
      <c r="G829" s="99"/>
    </row>
    <row r="830" s="65" customFormat="1" customHeight="1" spans="1:7">
      <c r="A830" s="92">
        <v>2111407</v>
      </c>
      <c r="B830" s="92" t="s">
        <v>684</v>
      </c>
      <c r="C830" s="126"/>
      <c r="D830" s="126"/>
      <c r="E830" s="102"/>
      <c r="F830" s="99"/>
      <c r="G830" s="99"/>
    </row>
    <row r="831" s="65" customFormat="1" customHeight="1" spans="1:7">
      <c r="A831" s="92">
        <v>2111408</v>
      </c>
      <c r="B831" s="92" t="s">
        <v>685</v>
      </c>
      <c r="C831" s="126"/>
      <c r="D831" s="126"/>
      <c r="E831" s="102"/>
      <c r="F831" s="99"/>
      <c r="G831" s="99"/>
    </row>
    <row r="832" s="65" customFormat="1" customHeight="1" spans="1:7">
      <c r="A832" s="92">
        <v>2111411</v>
      </c>
      <c r="B832" s="92" t="s">
        <v>119</v>
      </c>
      <c r="C832" s="126"/>
      <c r="D832" s="126"/>
      <c r="E832" s="102"/>
      <c r="F832" s="99"/>
      <c r="G832" s="99"/>
    </row>
    <row r="833" s="65" customFormat="1" customHeight="1" spans="1:7">
      <c r="A833" s="92">
        <v>2111413</v>
      </c>
      <c r="B833" s="92" t="s">
        <v>686</v>
      </c>
      <c r="C833" s="126"/>
      <c r="D833" s="126"/>
      <c r="E833" s="102"/>
      <c r="F833" s="99"/>
      <c r="G833" s="99"/>
    </row>
    <row r="834" s="65" customFormat="1" customHeight="1" spans="1:7">
      <c r="A834" s="92">
        <v>2111450</v>
      </c>
      <c r="B834" s="92" t="s">
        <v>90</v>
      </c>
      <c r="C834" s="126"/>
      <c r="D834" s="126"/>
      <c r="E834" s="102"/>
      <c r="F834" s="99"/>
      <c r="G834" s="99"/>
    </row>
    <row r="835" s="65" customFormat="1" customHeight="1" spans="1:7">
      <c r="A835" s="92">
        <v>2111499</v>
      </c>
      <c r="B835" s="92" t="s">
        <v>687</v>
      </c>
      <c r="C835" s="126"/>
      <c r="D835" s="126"/>
      <c r="E835" s="102"/>
      <c r="F835" s="99"/>
      <c r="G835" s="99"/>
    </row>
    <row r="836" s="65" customFormat="1" customHeight="1" spans="1:7">
      <c r="A836" s="92">
        <v>21199</v>
      </c>
      <c r="B836" s="124" t="s">
        <v>688</v>
      </c>
      <c r="C836" s="127"/>
      <c r="D836" s="127">
        <v>1147</v>
      </c>
      <c r="E836" s="125">
        <f>E837</f>
        <v>1009</v>
      </c>
      <c r="F836" s="98">
        <f>E836/D836</f>
        <v>0.879686137750654</v>
      </c>
      <c r="G836" s="98">
        <v>0.123955773955774</v>
      </c>
    </row>
    <row r="837" s="65" customFormat="1" customHeight="1" spans="1:7">
      <c r="A837" s="92">
        <v>2119999</v>
      </c>
      <c r="B837" s="92" t="s">
        <v>689</v>
      </c>
      <c r="C837" s="126"/>
      <c r="D837" s="126"/>
      <c r="E837" s="102">
        <v>1009</v>
      </c>
      <c r="F837" s="99"/>
      <c r="G837" s="99">
        <v>0.123955773955774</v>
      </c>
    </row>
    <row r="838" s="65" customFormat="1" customHeight="1" spans="1:7">
      <c r="A838" s="92">
        <v>212</v>
      </c>
      <c r="B838" s="124" t="s">
        <v>690</v>
      </c>
      <c r="C838" s="148">
        <f>SUM(C839,C850,C852,C855,C857,C859)</f>
        <v>9330</v>
      </c>
      <c r="D838" s="148">
        <f>SUM(D839,D850,D852,D855,D857,D859)</f>
        <v>39135</v>
      </c>
      <c r="E838" s="125">
        <f>SUM(E839,E850,E852,E855,E857,E859)</f>
        <v>31094</v>
      </c>
      <c r="F838" s="98">
        <f>E838/D838</f>
        <v>0.794531749073719</v>
      </c>
      <c r="G838" s="98">
        <v>1.82658755800975</v>
      </c>
    </row>
    <row r="839" s="65" customFormat="1" customHeight="1" spans="1:7">
      <c r="A839" s="92">
        <v>21201</v>
      </c>
      <c r="B839" s="124" t="s">
        <v>691</v>
      </c>
      <c r="C839" s="127">
        <v>1021</v>
      </c>
      <c r="D839" s="127">
        <v>1369</v>
      </c>
      <c r="E839" s="125">
        <f>SUM(E840:E849)</f>
        <v>1153</v>
      </c>
      <c r="F839" s="98">
        <f>E839/D839</f>
        <v>0.842220598977356</v>
      </c>
      <c r="G839" s="98">
        <v>1.09600760456274</v>
      </c>
    </row>
    <row r="840" s="65" customFormat="1" customHeight="1" spans="1:7">
      <c r="A840" s="92">
        <v>2120101</v>
      </c>
      <c r="B840" s="92" t="s">
        <v>81</v>
      </c>
      <c r="C840" s="126"/>
      <c r="D840" s="126"/>
      <c r="E840" s="102">
        <v>179</v>
      </c>
      <c r="F840" s="99"/>
      <c r="G840" s="99">
        <v>1.26950354609929</v>
      </c>
    </row>
    <row r="841" s="65" customFormat="1" customHeight="1" spans="1:7">
      <c r="A841" s="92">
        <v>2120102</v>
      </c>
      <c r="B841" s="92" t="s">
        <v>82</v>
      </c>
      <c r="C841" s="126"/>
      <c r="D841" s="126"/>
      <c r="E841" s="102">
        <v>161</v>
      </c>
      <c r="F841" s="99"/>
      <c r="G841" s="99">
        <v>0.936046511627907</v>
      </c>
    </row>
    <row r="842" s="65" customFormat="1" customHeight="1" spans="1:7">
      <c r="A842" s="92">
        <v>2120103</v>
      </c>
      <c r="B842" s="92" t="s">
        <v>83</v>
      </c>
      <c r="C842" s="126"/>
      <c r="D842" s="126"/>
      <c r="E842" s="102"/>
      <c r="F842" s="99"/>
      <c r="G842" s="99"/>
    </row>
    <row r="843" s="65" customFormat="1" customHeight="1" spans="1:7">
      <c r="A843" s="92">
        <v>2120104</v>
      </c>
      <c r="B843" s="92" t="s">
        <v>692</v>
      </c>
      <c r="C843" s="126"/>
      <c r="D843" s="126"/>
      <c r="E843" s="102">
        <v>808</v>
      </c>
      <c r="F843" s="99"/>
      <c r="G843" s="99">
        <v>1.09336941813261</v>
      </c>
    </row>
    <row r="844" s="65" customFormat="1" customHeight="1" spans="1:7">
      <c r="A844" s="92">
        <v>2120105</v>
      </c>
      <c r="B844" s="92" t="s">
        <v>693</v>
      </c>
      <c r="C844" s="126"/>
      <c r="D844" s="126"/>
      <c r="E844" s="102"/>
      <c r="F844" s="99"/>
      <c r="G844" s="99"/>
    </row>
    <row r="845" s="65" customFormat="1" customHeight="1" spans="1:7">
      <c r="A845" s="92">
        <v>2120106</v>
      </c>
      <c r="B845" s="92" t="s">
        <v>694</v>
      </c>
      <c r="C845" s="126"/>
      <c r="D845" s="126"/>
      <c r="E845" s="102"/>
      <c r="F845" s="99"/>
      <c r="G845" s="99"/>
    </row>
    <row r="846" s="65" customFormat="1" customHeight="1" spans="1:7">
      <c r="A846" s="92">
        <v>2120107</v>
      </c>
      <c r="B846" s="92" t="s">
        <v>695</v>
      </c>
      <c r="C846" s="126"/>
      <c r="D846" s="126"/>
      <c r="E846" s="102"/>
      <c r="F846" s="99"/>
      <c r="G846" s="99"/>
    </row>
    <row r="847" s="65" customFormat="1" customHeight="1" spans="1:7">
      <c r="A847" s="92">
        <v>2120109</v>
      </c>
      <c r="B847" s="92" t="s">
        <v>696</v>
      </c>
      <c r="C847" s="126"/>
      <c r="D847" s="126"/>
      <c r="E847" s="102"/>
      <c r="F847" s="99"/>
      <c r="G847" s="99"/>
    </row>
    <row r="848" s="65" customFormat="1" customHeight="1" spans="1:7">
      <c r="A848" s="92">
        <v>2120110</v>
      </c>
      <c r="B848" s="92" t="s">
        <v>697</v>
      </c>
      <c r="C848" s="126"/>
      <c r="D848" s="126"/>
      <c r="E848" s="102"/>
      <c r="F848" s="99"/>
      <c r="G848" s="99"/>
    </row>
    <row r="849" s="65" customFormat="1" customHeight="1" spans="1:7">
      <c r="A849" s="92">
        <v>2120199</v>
      </c>
      <c r="B849" s="92" t="s">
        <v>698</v>
      </c>
      <c r="C849" s="126"/>
      <c r="D849" s="126"/>
      <c r="E849" s="102">
        <v>5</v>
      </c>
      <c r="F849" s="99"/>
      <c r="G849" s="99"/>
    </row>
    <row r="850" s="65" customFormat="1" customHeight="1" spans="1:7">
      <c r="A850" s="92">
        <v>21202</v>
      </c>
      <c r="B850" s="124" t="s">
        <v>699</v>
      </c>
      <c r="C850" s="127"/>
      <c r="D850" s="127">
        <v>80</v>
      </c>
      <c r="E850" s="125">
        <f>E851</f>
        <v>80</v>
      </c>
      <c r="F850" s="98">
        <f>E850/D850</f>
        <v>1</v>
      </c>
      <c r="G850" s="98"/>
    </row>
    <row r="851" s="65" customFormat="1" customHeight="1" spans="1:7">
      <c r="A851" s="92">
        <v>2120201</v>
      </c>
      <c r="B851" s="92" t="s">
        <v>700</v>
      </c>
      <c r="C851" s="126"/>
      <c r="D851" s="126"/>
      <c r="E851" s="102">
        <v>80</v>
      </c>
      <c r="F851" s="99"/>
      <c r="G851" s="99"/>
    </row>
    <row r="852" s="65" customFormat="1" customHeight="1" spans="1:7">
      <c r="A852" s="92">
        <v>21203</v>
      </c>
      <c r="B852" s="124" t="s">
        <v>701</v>
      </c>
      <c r="C852" s="127">
        <v>739</v>
      </c>
      <c r="D852" s="127">
        <v>21959</v>
      </c>
      <c r="E852" s="125">
        <f>SUM(E853:E854)</f>
        <v>15733</v>
      </c>
      <c r="F852" s="98">
        <f>E852/D852</f>
        <v>0.716471606175145</v>
      </c>
      <c r="G852" s="98">
        <v>2.54867973432691</v>
      </c>
    </row>
    <row r="853" s="65" customFormat="1" customHeight="1" spans="1:7">
      <c r="A853" s="92">
        <v>2120303</v>
      </c>
      <c r="B853" s="92" t="s">
        <v>702</v>
      </c>
      <c r="C853" s="126"/>
      <c r="D853" s="126"/>
      <c r="E853" s="102">
        <v>898</v>
      </c>
      <c r="F853" s="99"/>
      <c r="G853" s="99">
        <v>0.824609733700643</v>
      </c>
    </row>
    <row r="854" s="65" customFormat="1" customHeight="1" spans="1:7">
      <c r="A854" s="92">
        <v>2120399</v>
      </c>
      <c r="B854" s="92" t="s">
        <v>703</v>
      </c>
      <c r="C854" s="126"/>
      <c r="D854" s="126"/>
      <c r="E854" s="102">
        <v>14835</v>
      </c>
      <c r="F854" s="99"/>
      <c r="G854" s="99">
        <v>2.91797797010228</v>
      </c>
    </row>
    <row r="855" s="65" customFormat="1" customHeight="1" spans="1:7">
      <c r="A855" s="92">
        <v>21205</v>
      </c>
      <c r="B855" s="124" t="s">
        <v>704</v>
      </c>
      <c r="C855" s="127">
        <v>7570</v>
      </c>
      <c r="D855" s="127">
        <v>9275</v>
      </c>
      <c r="E855" s="125">
        <f t="shared" ref="E855:E859" si="0">E856</f>
        <v>9088</v>
      </c>
      <c r="F855" s="98">
        <f>E855/D855</f>
        <v>0.979838274932615</v>
      </c>
      <c r="G855" s="98">
        <v>1.18657788223006</v>
      </c>
    </row>
    <row r="856" s="65" customFormat="1" customHeight="1" spans="1:7">
      <c r="A856" s="92">
        <v>2120501</v>
      </c>
      <c r="B856" s="92" t="s">
        <v>705</v>
      </c>
      <c r="C856" s="126"/>
      <c r="D856" s="126"/>
      <c r="E856" s="102">
        <v>9088</v>
      </c>
      <c r="F856" s="99"/>
      <c r="G856" s="99">
        <v>1.18657788223006</v>
      </c>
    </row>
    <row r="857" s="65" customFormat="1" customHeight="1" spans="1:7">
      <c r="A857" s="92">
        <v>21206</v>
      </c>
      <c r="B857" s="124" t="s">
        <v>706</v>
      </c>
      <c r="C857" s="126"/>
      <c r="D857" s="126"/>
      <c r="E857" s="102"/>
      <c r="F857" s="99"/>
      <c r="G857" s="99"/>
    </row>
    <row r="858" s="65" customFormat="1" customHeight="1" spans="1:7">
      <c r="A858" s="92">
        <v>2120601</v>
      </c>
      <c r="B858" s="92" t="s">
        <v>707</v>
      </c>
      <c r="C858" s="126"/>
      <c r="D858" s="126"/>
      <c r="E858" s="102"/>
      <c r="F858" s="99"/>
      <c r="G858" s="99"/>
    </row>
    <row r="859" s="65" customFormat="1" customHeight="1" spans="1:7">
      <c r="A859" s="92">
        <v>21299</v>
      </c>
      <c r="B859" s="124" t="s">
        <v>708</v>
      </c>
      <c r="C859" s="127"/>
      <c r="D859" s="127">
        <v>6452</v>
      </c>
      <c r="E859" s="125">
        <f t="shared" si="0"/>
        <v>5040</v>
      </c>
      <c r="F859" s="98">
        <f>E859/D859</f>
        <v>0.781153130812151</v>
      </c>
      <c r="G859" s="98">
        <v>2.3562412342216</v>
      </c>
    </row>
    <row r="860" s="65" customFormat="1" customHeight="1" spans="1:7">
      <c r="A860" s="92">
        <v>2129999</v>
      </c>
      <c r="B860" s="92" t="s">
        <v>709</v>
      </c>
      <c r="C860" s="126"/>
      <c r="D860" s="126"/>
      <c r="E860" s="102">
        <v>5040</v>
      </c>
      <c r="F860" s="99"/>
      <c r="G860" s="99">
        <v>2.3562412342216</v>
      </c>
    </row>
    <row r="861" s="65" customFormat="1" customHeight="1" spans="1:7">
      <c r="A861" s="92">
        <v>213</v>
      </c>
      <c r="B861" s="124" t="s">
        <v>710</v>
      </c>
      <c r="C861" s="148">
        <f>SUM(C862,C888,C911,C939,C950,C957,C963,C966)</f>
        <v>8919</v>
      </c>
      <c r="D861" s="148">
        <f>SUM(D862,D888,D911,D939,D950,D957,D963,D966)</f>
        <v>47833</v>
      </c>
      <c r="E861" s="125">
        <f>SUM(E862,E888,E911,E939,E950,E957,E963,E966)</f>
        <v>34169</v>
      </c>
      <c r="F861" s="98">
        <f>E861/D861</f>
        <v>0.714339472748939</v>
      </c>
      <c r="G861" s="98">
        <v>1.03157926516318</v>
      </c>
    </row>
    <row r="862" s="65" customFormat="1" customHeight="1" spans="1:7">
      <c r="A862" s="92">
        <v>21301</v>
      </c>
      <c r="B862" s="124" t="s">
        <v>711</v>
      </c>
      <c r="C862" s="127">
        <v>1697</v>
      </c>
      <c r="D862" s="127">
        <v>9202</v>
      </c>
      <c r="E862" s="125">
        <f>SUM(E863:E887)</f>
        <v>7937</v>
      </c>
      <c r="F862" s="98">
        <f>E862/D862</f>
        <v>0.86252988480765</v>
      </c>
      <c r="G862" s="98">
        <v>1.05419046354097</v>
      </c>
    </row>
    <row r="863" s="65" customFormat="1" customHeight="1" spans="1:7">
      <c r="A863" s="92">
        <v>2130101</v>
      </c>
      <c r="B863" s="92" t="s">
        <v>81</v>
      </c>
      <c r="C863" s="126"/>
      <c r="D863" s="126"/>
      <c r="E863" s="102">
        <v>122</v>
      </c>
      <c r="F863" s="99"/>
      <c r="G863" s="99">
        <v>1.23232323232323</v>
      </c>
    </row>
    <row r="864" s="65" customFormat="1" customHeight="1" spans="1:7">
      <c r="A864" s="92">
        <v>2130102</v>
      </c>
      <c r="B864" s="92" t="s">
        <v>82</v>
      </c>
      <c r="C864" s="126"/>
      <c r="D864" s="126"/>
      <c r="E864" s="102">
        <v>66</v>
      </c>
      <c r="F864" s="99"/>
      <c r="G864" s="99">
        <v>2.27586206896552</v>
      </c>
    </row>
    <row r="865" s="65" customFormat="1" customHeight="1" spans="1:7">
      <c r="A865" s="92">
        <v>2130103</v>
      </c>
      <c r="B865" s="92" t="s">
        <v>83</v>
      </c>
      <c r="C865" s="126"/>
      <c r="D865" s="126"/>
      <c r="E865" s="102"/>
      <c r="F865" s="99"/>
      <c r="G865" s="99"/>
    </row>
    <row r="866" s="65" customFormat="1" customHeight="1" spans="1:7">
      <c r="A866" s="92">
        <v>2130104</v>
      </c>
      <c r="B866" s="92" t="s">
        <v>90</v>
      </c>
      <c r="C866" s="126"/>
      <c r="D866" s="126"/>
      <c r="E866" s="102">
        <v>448</v>
      </c>
      <c r="F866" s="99"/>
      <c r="G866" s="99">
        <v>1.07692307692308</v>
      </c>
    </row>
    <row r="867" s="65" customFormat="1" customHeight="1" spans="1:7">
      <c r="A867" s="92">
        <v>2130105</v>
      </c>
      <c r="B867" s="92" t="s">
        <v>712</v>
      </c>
      <c r="C867" s="126"/>
      <c r="D867" s="126"/>
      <c r="E867" s="102"/>
      <c r="F867" s="99"/>
      <c r="G867" s="99"/>
    </row>
    <row r="868" s="65" customFormat="1" customHeight="1" spans="1:7">
      <c r="A868" s="92">
        <v>2130106</v>
      </c>
      <c r="B868" s="92" t="s">
        <v>713</v>
      </c>
      <c r="C868" s="126"/>
      <c r="D868" s="126"/>
      <c r="E868" s="102"/>
      <c r="F868" s="99"/>
      <c r="G868" s="99"/>
    </row>
    <row r="869" s="65" customFormat="1" customHeight="1" spans="1:7">
      <c r="A869" s="92">
        <v>2130108</v>
      </c>
      <c r="B869" s="92" t="s">
        <v>714</v>
      </c>
      <c r="C869" s="126"/>
      <c r="D869" s="126"/>
      <c r="E869" s="102">
        <v>96</v>
      </c>
      <c r="F869" s="99"/>
      <c r="G869" s="99">
        <v>1.47692307692308</v>
      </c>
    </row>
    <row r="870" s="65" customFormat="1" customHeight="1" spans="1:7">
      <c r="A870" s="92">
        <v>2130109</v>
      </c>
      <c r="B870" s="92" t="s">
        <v>715</v>
      </c>
      <c r="C870" s="126"/>
      <c r="D870" s="126"/>
      <c r="E870" s="102">
        <v>8</v>
      </c>
      <c r="F870" s="99"/>
      <c r="G870" s="99">
        <v>1.33333333333333</v>
      </c>
    </row>
    <row r="871" s="65" customFormat="1" customHeight="1" spans="1:7">
      <c r="A871" s="92">
        <v>2130110</v>
      </c>
      <c r="B871" s="92" t="s">
        <v>716</v>
      </c>
      <c r="C871" s="126"/>
      <c r="D871" s="126"/>
      <c r="E871" s="102">
        <v>6</v>
      </c>
      <c r="F871" s="99"/>
      <c r="G871" s="99"/>
    </row>
    <row r="872" s="65" customFormat="1" customHeight="1" spans="1:7">
      <c r="A872" s="92">
        <v>2130111</v>
      </c>
      <c r="B872" s="92" t="s">
        <v>717</v>
      </c>
      <c r="C872" s="126"/>
      <c r="D872" s="126"/>
      <c r="E872" s="102"/>
      <c r="F872" s="99"/>
      <c r="G872" s="99"/>
    </row>
    <row r="873" s="65" customFormat="1" customHeight="1" spans="1:7">
      <c r="A873" s="92">
        <v>2130112</v>
      </c>
      <c r="B873" s="92" t="s">
        <v>718</v>
      </c>
      <c r="C873" s="126"/>
      <c r="D873" s="126"/>
      <c r="E873" s="102"/>
      <c r="F873" s="99"/>
      <c r="G873" s="99"/>
    </row>
    <row r="874" s="65" customFormat="1" customHeight="1" spans="1:7">
      <c r="A874" s="92">
        <v>2130114</v>
      </c>
      <c r="B874" s="92" t="s">
        <v>719</v>
      </c>
      <c r="C874" s="126"/>
      <c r="D874" s="126"/>
      <c r="E874" s="102"/>
      <c r="F874" s="99"/>
      <c r="G874" s="99"/>
    </row>
    <row r="875" s="65" customFormat="1" customHeight="1" spans="1:7">
      <c r="A875" s="92">
        <v>2130119</v>
      </c>
      <c r="B875" s="92" t="s">
        <v>720</v>
      </c>
      <c r="C875" s="126"/>
      <c r="D875" s="126"/>
      <c r="E875" s="102">
        <v>50</v>
      </c>
      <c r="F875" s="99"/>
      <c r="G875" s="99">
        <v>10</v>
      </c>
    </row>
    <row r="876" s="65" customFormat="1" customHeight="1" spans="1:7">
      <c r="A876" s="92">
        <v>2130120</v>
      </c>
      <c r="B876" s="92" t="s">
        <v>721</v>
      </c>
      <c r="C876" s="126"/>
      <c r="D876" s="126"/>
      <c r="E876" s="102">
        <v>310</v>
      </c>
      <c r="F876" s="99"/>
      <c r="G876" s="99"/>
    </row>
    <row r="877" s="65" customFormat="1" customHeight="1" spans="1:7">
      <c r="A877" s="92">
        <v>2130121</v>
      </c>
      <c r="B877" s="92" t="s">
        <v>722</v>
      </c>
      <c r="C877" s="126"/>
      <c r="D877" s="126"/>
      <c r="E877" s="102"/>
      <c r="F877" s="99"/>
      <c r="G877" s="99"/>
    </row>
    <row r="878" s="65" customFormat="1" customHeight="1" spans="1:7">
      <c r="A878" s="92">
        <v>2130122</v>
      </c>
      <c r="B878" s="92" t="s">
        <v>723</v>
      </c>
      <c r="C878" s="126"/>
      <c r="D878" s="126"/>
      <c r="E878" s="102">
        <v>1817</v>
      </c>
      <c r="F878" s="99"/>
      <c r="G878" s="99">
        <v>0.76312473750525</v>
      </c>
    </row>
    <row r="879" s="65" customFormat="1" customHeight="1" spans="1:7">
      <c r="A879" s="92">
        <v>2130124</v>
      </c>
      <c r="B879" s="92" t="s">
        <v>724</v>
      </c>
      <c r="C879" s="126"/>
      <c r="D879" s="126"/>
      <c r="E879" s="102">
        <v>63</v>
      </c>
      <c r="F879" s="99"/>
      <c r="G879" s="99">
        <v>21</v>
      </c>
    </row>
    <row r="880" s="65" customFormat="1" customHeight="1" spans="1:7">
      <c r="A880" s="92">
        <v>2130125</v>
      </c>
      <c r="B880" s="92" t="s">
        <v>725</v>
      </c>
      <c r="C880" s="126"/>
      <c r="D880" s="126"/>
      <c r="E880" s="102"/>
      <c r="F880" s="99"/>
      <c r="G880" s="99"/>
    </row>
    <row r="881" s="65" customFormat="1" customHeight="1" spans="1:7">
      <c r="A881" s="92">
        <v>2130126</v>
      </c>
      <c r="B881" s="92" t="s">
        <v>726</v>
      </c>
      <c r="C881" s="126"/>
      <c r="D881" s="126"/>
      <c r="E881" s="102">
        <v>228</v>
      </c>
      <c r="F881" s="99"/>
      <c r="G881" s="99">
        <v>8.44444444444444</v>
      </c>
    </row>
    <row r="882" s="65" customFormat="1" customHeight="1" spans="1:7">
      <c r="A882" s="92">
        <v>2130135</v>
      </c>
      <c r="B882" s="92" t="s">
        <v>727</v>
      </c>
      <c r="C882" s="126"/>
      <c r="D882" s="126"/>
      <c r="E882" s="102">
        <v>25</v>
      </c>
      <c r="F882" s="99"/>
      <c r="G882" s="99">
        <v>0.543478260869565</v>
      </c>
    </row>
    <row r="883" s="65" customFormat="1" customHeight="1" spans="1:7">
      <c r="A883" s="92">
        <v>2130142</v>
      </c>
      <c r="B883" s="92" t="s">
        <v>728</v>
      </c>
      <c r="C883" s="126"/>
      <c r="D883" s="126"/>
      <c r="E883" s="102"/>
      <c r="F883" s="99"/>
      <c r="G883" s="99">
        <v>0</v>
      </c>
    </row>
    <row r="884" s="65" customFormat="1" customHeight="1" spans="1:7">
      <c r="A884" s="92">
        <v>2130148</v>
      </c>
      <c r="B884" s="92" t="s">
        <v>729</v>
      </c>
      <c r="C884" s="126"/>
      <c r="D884" s="126"/>
      <c r="E884" s="102">
        <v>1</v>
      </c>
      <c r="F884" s="99"/>
      <c r="G884" s="99">
        <v>0.5</v>
      </c>
    </row>
    <row r="885" s="65" customFormat="1" customHeight="1" spans="1:7">
      <c r="A885" s="92">
        <v>2130152</v>
      </c>
      <c r="B885" s="92" t="s">
        <v>730</v>
      </c>
      <c r="C885" s="126"/>
      <c r="D885" s="126"/>
      <c r="E885" s="102"/>
      <c r="F885" s="99"/>
      <c r="G885" s="99"/>
    </row>
    <row r="886" s="65" customFormat="1" customHeight="1" spans="1:7">
      <c r="A886" s="92">
        <v>2130153</v>
      </c>
      <c r="B886" s="92" t="s">
        <v>731</v>
      </c>
      <c r="C886" s="126"/>
      <c r="D886" s="126"/>
      <c r="E886" s="102">
        <v>3367</v>
      </c>
      <c r="F886" s="99"/>
      <c r="G886" s="99">
        <v>1.28315548780488</v>
      </c>
    </row>
    <row r="887" s="65" customFormat="1" customHeight="1" spans="1:7">
      <c r="A887" s="92">
        <v>2130199</v>
      </c>
      <c r="B887" s="92" t="s">
        <v>732</v>
      </c>
      <c r="C887" s="126"/>
      <c r="D887" s="126"/>
      <c r="E887" s="102">
        <v>1330</v>
      </c>
      <c r="F887" s="99"/>
      <c r="G887" s="99">
        <v>3.66391184573003</v>
      </c>
    </row>
    <row r="888" s="65" customFormat="1" customHeight="1" spans="1:7">
      <c r="A888" s="92">
        <v>21302</v>
      </c>
      <c r="B888" s="124" t="s">
        <v>733</v>
      </c>
      <c r="C888" s="127">
        <v>242</v>
      </c>
      <c r="D888" s="127">
        <v>1359</v>
      </c>
      <c r="E888" s="125">
        <f>SUM(E889:E910)</f>
        <v>812</v>
      </c>
      <c r="F888" s="98">
        <f>E888/D888</f>
        <v>0.597498160412068</v>
      </c>
      <c r="G888" s="98">
        <v>0.469907407407407</v>
      </c>
    </row>
    <row r="889" s="65" customFormat="1" customHeight="1" spans="1:7">
      <c r="A889" s="92">
        <v>2130201</v>
      </c>
      <c r="B889" s="92" t="s">
        <v>81</v>
      </c>
      <c r="C889" s="126"/>
      <c r="D889" s="126"/>
      <c r="E889" s="102"/>
      <c r="F889" s="99"/>
      <c r="G889" s="99"/>
    </row>
    <row r="890" s="65" customFormat="1" ht="17.25" customHeight="1" spans="1:7">
      <c r="A890" s="92">
        <v>2130202</v>
      </c>
      <c r="B890" s="92" t="s">
        <v>82</v>
      </c>
      <c r="C890" s="126"/>
      <c r="D890" s="126"/>
      <c r="E890" s="102"/>
      <c r="F890" s="99"/>
      <c r="G890" s="99"/>
    </row>
    <row r="891" s="65" customFormat="1" customHeight="1" spans="1:7">
      <c r="A891" s="92">
        <v>2130203</v>
      </c>
      <c r="B891" s="92" t="s">
        <v>83</v>
      </c>
      <c r="C891" s="126"/>
      <c r="D891" s="126"/>
      <c r="E891" s="102"/>
      <c r="F891" s="99"/>
      <c r="G891" s="99"/>
    </row>
    <row r="892" s="65" customFormat="1" customHeight="1" spans="1:7">
      <c r="A892" s="92">
        <v>2130204</v>
      </c>
      <c r="B892" s="92" t="s">
        <v>734</v>
      </c>
      <c r="C892" s="126"/>
      <c r="D892" s="126"/>
      <c r="E892" s="102">
        <v>200</v>
      </c>
      <c r="F892" s="99"/>
      <c r="G892" s="99">
        <v>0.970873786407767</v>
      </c>
    </row>
    <row r="893" s="65" customFormat="1" customHeight="1" spans="1:7">
      <c r="A893" s="92">
        <v>2130205</v>
      </c>
      <c r="B893" s="92" t="s">
        <v>735</v>
      </c>
      <c r="C893" s="126"/>
      <c r="D893" s="126"/>
      <c r="E893" s="102">
        <v>335</v>
      </c>
      <c r="F893" s="99"/>
      <c r="G893" s="99">
        <v>0.296198054818744</v>
      </c>
    </row>
    <row r="894" s="65" customFormat="1" customHeight="1" spans="1:7">
      <c r="A894" s="92">
        <v>2130206</v>
      </c>
      <c r="B894" s="92" t="s">
        <v>736</v>
      </c>
      <c r="C894" s="126"/>
      <c r="D894" s="126"/>
      <c r="E894" s="102">
        <v>2</v>
      </c>
      <c r="F894" s="99"/>
      <c r="G894" s="99">
        <v>0.0769230769230769</v>
      </c>
    </row>
    <row r="895" s="65" customFormat="1" customHeight="1" spans="1:7">
      <c r="A895" s="92">
        <v>2130207</v>
      </c>
      <c r="B895" s="92" t="s">
        <v>737</v>
      </c>
      <c r="C895" s="126"/>
      <c r="D895" s="126"/>
      <c r="E895" s="102"/>
      <c r="F895" s="99"/>
      <c r="G895" s="99"/>
    </row>
    <row r="896" s="65" customFormat="1" customHeight="1" spans="1:7">
      <c r="A896" s="92">
        <v>2130209</v>
      </c>
      <c r="B896" s="92" t="s">
        <v>738</v>
      </c>
      <c r="C896" s="126"/>
      <c r="D896" s="126"/>
      <c r="E896" s="102">
        <v>24</v>
      </c>
      <c r="F896" s="99"/>
      <c r="G896" s="99">
        <v>12</v>
      </c>
    </row>
    <row r="897" s="65" customFormat="1" customHeight="1" spans="1:7">
      <c r="A897" s="92">
        <v>2130211</v>
      </c>
      <c r="B897" s="92" t="s">
        <v>739</v>
      </c>
      <c r="C897" s="126"/>
      <c r="D897" s="126"/>
      <c r="E897" s="102">
        <v>2</v>
      </c>
      <c r="F897" s="99"/>
      <c r="G897" s="99">
        <v>0.4</v>
      </c>
    </row>
    <row r="898" s="65" customFormat="1" customHeight="1" spans="1:7">
      <c r="A898" s="92">
        <v>2130212</v>
      </c>
      <c r="B898" s="92" t="s">
        <v>740</v>
      </c>
      <c r="C898" s="126"/>
      <c r="D898" s="126"/>
      <c r="E898" s="102"/>
      <c r="F898" s="99"/>
      <c r="G898" s="99"/>
    </row>
    <row r="899" s="65" customFormat="1" customHeight="1" spans="1:7">
      <c r="A899" s="92">
        <v>2130213</v>
      </c>
      <c r="B899" s="92" t="s">
        <v>741</v>
      </c>
      <c r="C899" s="126"/>
      <c r="D899" s="126"/>
      <c r="E899" s="102">
        <v>2</v>
      </c>
      <c r="F899" s="99"/>
      <c r="G899" s="99">
        <v>1</v>
      </c>
    </row>
    <row r="900" s="65" customFormat="1" customHeight="1" spans="1:7">
      <c r="A900" s="92">
        <v>2130217</v>
      </c>
      <c r="B900" s="92" t="s">
        <v>742</v>
      </c>
      <c r="C900" s="126"/>
      <c r="D900" s="126"/>
      <c r="E900" s="102"/>
      <c r="F900" s="99"/>
      <c r="G900" s="99"/>
    </row>
    <row r="901" s="65" customFormat="1" customHeight="1" spans="1:7">
      <c r="A901" s="92">
        <v>2130220</v>
      </c>
      <c r="B901" s="92" t="s">
        <v>743</v>
      </c>
      <c r="C901" s="126"/>
      <c r="D901" s="126"/>
      <c r="E901" s="102"/>
      <c r="F901" s="99"/>
      <c r="G901" s="99"/>
    </row>
    <row r="902" s="65" customFormat="1" customHeight="1" spans="1:7">
      <c r="A902" s="92">
        <v>2130221</v>
      </c>
      <c r="B902" s="92" t="s">
        <v>744</v>
      </c>
      <c r="C902" s="126"/>
      <c r="D902" s="126"/>
      <c r="E902" s="102">
        <v>11</v>
      </c>
      <c r="F902" s="99"/>
      <c r="G902" s="99">
        <v>0.297297297297297</v>
      </c>
    </row>
    <row r="903" s="65" customFormat="1" customHeight="1" spans="1:7">
      <c r="A903" s="92">
        <v>2130223</v>
      </c>
      <c r="B903" s="92" t="s">
        <v>745</v>
      </c>
      <c r="C903" s="126"/>
      <c r="D903" s="126"/>
      <c r="E903" s="102"/>
      <c r="F903" s="99"/>
      <c r="G903" s="99"/>
    </row>
    <row r="904" s="65" customFormat="1" customHeight="1" spans="1:7">
      <c r="A904" s="92">
        <v>2130226</v>
      </c>
      <c r="B904" s="92" t="s">
        <v>746</v>
      </c>
      <c r="C904" s="126"/>
      <c r="D904" s="126"/>
      <c r="E904" s="102"/>
      <c r="F904" s="99"/>
      <c r="G904" s="99"/>
    </row>
    <row r="905" s="65" customFormat="1" customHeight="1" spans="1:7">
      <c r="A905" s="92">
        <v>2130227</v>
      </c>
      <c r="B905" s="92" t="s">
        <v>747</v>
      </c>
      <c r="C905" s="126"/>
      <c r="D905" s="126"/>
      <c r="E905" s="102"/>
      <c r="F905" s="99"/>
      <c r="G905" s="99"/>
    </row>
    <row r="906" s="65" customFormat="1" customHeight="1" spans="1:7">
      <c r="A906" s="92">
        <v>2130234</v>
      </c>
      <c r="B906" s="92" t="s">
        <v>748</v>
      </c>
      <c r="C906" s="126"/>
      <c r="D906" s="126"/>
      <c r="E906" s="102">
        <v>59</v>
      </c>
      <c r="F906" s="99"/>
      <c r="G906" s="99">
        <v>2.56521739130435</v>
      </c>
    </row>
    <row r="907" s="65" customFormat="1" customHeight="1" spans="1:7">
      <c r="A907" s="92">
        <v>2130236</v>
      </c>
      <c r="B907" s="92" t="s">
        <v>749</v>
      </c>
      <c r="C907" s="126"/>
      <c r="D907" s="126"/>
      <c r="E907" s="102"/>
      <c r="F907" s="99"/>
      <c r="G907" s="99"/>
    </row>
    <row r="908" s="65" customFormat="1" customHeight="1" spans="1:7">
      <c r="A908" s="92">
        <v>2130237</v>
      </c>
      <c r="B908" s="92" t="s">
        <v>718</v>
      </c>
      <c r="C908" s="126"/>
      <c r="D908" s="126"/>
      <c r="E908" s="102"/>
      <c r="F908" s="99"/>
      <c r="G908" s="99"/>
    </row>
    <row r="909" s="65" customFormat="1" customHeight="1" spans="1:7">
      <c r="A909" s="92">
        <v>2130238</v>
      </c>
      <c r="B909" s="92" t="s">
        <v>750</v>
      </c>
      <c r="C909" s="126"/>
      <c r="D909" s="126"/>
      <c r="E909" s="102">
        <v>-1</v>
      </c>
      <c r="F909" s="99"/>
      <c r="G909" s="99">
        <v>-0.2</v>
      </c>
    </row>
    <row r="910" s="65" customFormat="1" customHeight="1" spans="1:7">
      <c r="A910" s="92">
        <v>2130299</v>
      </c>
      <c r="B910" s="92" t="s">
        <v>751</v>
      </c>
      <c r="C910" s="126"/>
      <c r="D910" s="126"/>
      <c r="E910" s="102">
        <v>178</v>
      </c>
      <c r="F910" s="99"/>
      <c r="G910" s="99">
        <v>0.611683848797251</v>
      </c>
    </row>
    <row r="911" s="65" customFormat="1" customHeight="1" spans="1:7">
      <c r="A911" s="92">
        <v>21303</v>
      </c>
      <c r="B911" s="124" t="s">
        <v>752</v>
      </c>
      <c r="C911" s="127">
        <v>368</v>
      </c>
      <c r="D911" s="127">
        <v>6171</v>
      </c>
      <c r="E911" s="125">
        <f>SUM(E912:E938)</f>
        <v>5149</v>
      </c>
      <c r="F911" s="98">
        <f>E911/D911</f>
        <v>0.834386647220872</v>
      </c>
      <c r="G911" s="98">
        <v>3.0906362545018</v>
      </c>
    </row>
    <row r="912" s="65" customFormat="1" customHeight="1" spans="1:7">
      <c r="A912" s="92">
        <v>2130301</v>
      </c>
      <c r="B912" s="92" t="s">
        <v>81</v>
      </c>
      <c r="C912" s="126"/>
      <c r="D912" s="126"/>
      <c r="E912" s="102"/>
      <c r="F912" s="99"/>
      <c r="G912" s="99"/>
    </row>
    <row r="913" s="65" customFormat="1" customHeight="1" spans="1:7">
      <c r="A913" s="92">
        <v>2130302</v>
      </c>
      <c r="B913" s="92" t="s">
        <v>82</v>
      </c>
      <c r="C913" s="126"/>
      <c r="D913" s="126"/>
      <c r="E913" s="102"/>
      <c r="F913" s="99"/>
      <c r="G913" s="99"/>
    </row>
    <row r="914" s="65" customFormat="1" customHeight="1" spans="1:7">
      <c r="A914" s="92">
        <v>2130303</v>
      </c>
      <c r="B914" s="92" t="s">
        <v>83</v>
      </c>
      <c r="C914" s="126"/>
      <c r="D914" s="126"/>
      <c r="E914" s="102"/>
      <c r="F914" s="99"/>
      <c r="G914" s="99"/>
    </row>
    <row r="915" s="65" customFormat="1" customHeight="1" spans="1:7">
      <c r="A915" s="92">
        <v>2130304</v>
      </c>
      <c r="B915" s="92" t="s">
        <v>753</v>
      </c>
      <c r="C915" s="126"/>
      <c r="D915" s="126"/>
      <c r="E915" s="102">
        <v>116</v>
      </c>
      <c r="F915" s="99"/>
      <c r="G915" s="99">
        <v>0.846715328467153</v>
      </c>
    </row>
    <row r="916" s="65" customFormat="1" customHeight="1" spans="1:7">
      <c r="A916" s="92">
        <v>2130305</v>
      </c>
      <c r="B916" s="92" t="s">
        <v>754</v>
      </c>
      <c r="C916" s="126"/>
      <c r="D916" s="126"/>
      <c r="E916" s="102">
        <v>3272</v>
      </c>
      <c r="F916" s="99"/>
      <c r="G916" s="99">
        <v>4.68767908309456</v>
      </c>
    </row>
    <row r="917" s="65" customFormat="1" customHeight="1" spans="1:7">
      <c r="A917" s="92">
        <v>2130306</v>
      </c>
      <c r="B917" s="92" t="s">
        <v>755</v>
      </c>
      <c r="C917" s="126"/>
      <c r="D917" s="126"/>
      <c r="E917" s="102"/>
      <c r="F917" s="99"/>
      <c r="G917" s="99"/>
    </row>
    <row r="918" s="65" customFormat="1" customHeight="1" spans="1:7">
      <c r="A918" s="92">
        <v>2130307</v>
      </c>
      <c r="B918" s="92" t="s">
        <v>756</v>
      </c>
      <c r="C918" s="126"/>
      <c r="D918" s="126"/>
      <c r="E918" s="102"/>
      <c r="F918" s="99"/>
      <c r="G918" s="99"/>
    </row>
    <row r="919" s="65" customFormat="1" customHeight="1" spans="1:7">
      <c r="A919" s="92">
        <v>2130308</v>
      </c>
      <c r="B919" s="92" t="s">
        <v>757</v>
      </c>
      <c r="C919" s="126"/>
      <c r="D919" s="126"/>
      <c r="E919" s="102"/>
      <c r="F919" s="99"/>
      <c r="G919" s="99"/>
    </row>
    <row r="920" s="65" customFormat="1" customHeight="1" spans="1:7">
      <c r="A920" s="92">
        <v>2130309</v>
      </c>
      <c r="B920" s="92" t="s">
        <v>758</v>
      </c>
      <c r="C920" s="126"/>
      <c r="D920" s="126"/>
      <c r="E920" s="102"/>
      <c r="F920" s="99"/>
      <c r="G920" s="99"/>
    </row>
    <row r="921" s="65" customFormat="1" customHeight="1" spans="1:7">
      <c r="A921" s="92">
        <v>2130310</v>
      </c>
      <c r="B921" s="92" t="s">
        <v>759</v>
      </c>
      <c r="C921" s="126"/>
      <c r="D921" s="126"/>
      <c r="E921" s="102">
        <v>418</v>
      </c>
      <c r="F921" s="99"/>
      <c r="G921" s="99"/>
    </row>
    <row r="922" s="65" customFormat="1" customHeight="1" spans="1:7">
      <c r="A922" s="92">
        <v>2130311</v>
      </c>
      <c r="B922" s="92" t="s">
        <v>760</v>
      </c>
      <c r="C922" s="126"/>
      <c r="D922" s="126"/>
      <c r="E922" s="102">
        <v>881</v>
      </c>
      <c r="F922" s="99"/>
      <c r="G922" s="99">
        <v>3.00682593856655</v>
      </c>
    </row>
    <row r="923" s="65" customFormat="1" customHeight="1" spans="1:7">
      <c r="A923" s="92">
        <v>2130312</v>
      </c>
      <c r="B923" s="92" t="s">
        <v>761</v>
      </c>
      <c r="C923" s="126"/>
      <c r="D923" s="126"/>
      <c r="E923" s="102"/>
      <c r="F923" s="99"/>
      <c r="G923" s="99"/>
    </row>
    <row r="924" s="65" customFormat="1" customHeight="1" spans="1:7">
      <c r="A924" s="92">
        <v>2130313</v>
      </c>
      <c r="B924" s="92" t="s">
        <v>762</v>
      </c>
      <c r="C924" s="126"/>
      <c r="D924" s="126"/>
      <c r="E924" s="102"/>
      <c r="F924" s="99"/>
      <c r="G924" s="99"/>
    </row>
    <row r="925" s="65" customFormat="1" customHeight="1" spans="1:7">
      <c r="A925" s="92">
        <v>2130314</v>
      </c>
      <c r="B925" s="92" t="s">
        <v>763</v>
      </c>
      <c r="C925" s="126"/>
      <c r="D925" s="126"/>
      <c r="E925" s="102">
        <v>61</v>
      </c>
      <c r="F925" s="99"/>
      <c r="G925" s="99">
        <v>0.580952380952381</v>
      </c>
    </row>
    <row r="926" s="65" customFormat="1" customHeight="1" spans="1:7">
      <c r="A926" s="92">
        <v>2130315</v>
      </c>
      <c r="B926" s="92" t="s">
        <v>764</v>
      </c>
      <c r="C926" s="126"/>
      <c r="D926" s="126"/>
      <c r="E926" s="102"/>
      <c r="F926" s="99"/>
      <c r="G926" s="99"/>
    </row>
    <row r="927" s="65" customFormat="1" customHeight="1" spans="1:7">
      <c r="A927" s="92">
        <v>2130316</v>
      </c>
      <c r="B927" s="92" t="s">
        <v>765</v>
      </c>
      <c r="C927" s="126"/>
      <c r="D927" s="126"/>
      <c r="E927" s="102">
        <v>68</v>
      </c>
      <c r="F927" s="99"/>
      <c r="G927" s="99">
        <v>0.198250728862974</v>
      </c>
    </row>
    <row r="928" s="65" customFormat="1" customHeight="1" spans="1:7">
      <c r="A928" s="92">
        <v>2130317</v>
      </c>
      <c r="B928" s="92" t="s">
        <v>766</v>
      </c>
      <c r="C928" s="126"/>
      <c r="D928" s="126"/>
      <c r="E928" s="102"/>
      <c r="F928" s="99"/>
      <c r="G928" s="99"/>
    </row>
    <row r="929" s="65" customFormat="1" customHeight="1" spans="1:7">
      <c r="A929" s="92">
        <v>2130318</v>
      </c>
      <c r="B929" s="92" t="s">
        <v>767</v>
      </c>
      <c r="C929" s="126"/>
      <c r="D929" s="126"/>
      <c r="E929" s="102"/>
      <c r="F929" s="99"/>
      <c r="G929" s="99"/>
    </row>
    <row r="930" s="65" customFormat="1" customHeight="1" spans="1:7">
      <c r="A930" s="92">
        <v>2130319</v>
      </c>
      <c r="B930" s="92" t="s">
        <v>768</v>
      </c>
      <c r="C930" s="126"/>
      <c r="D930" s="126"/>
      <c r="E930" s="102"/>
      <c r="F930" s="99"/>
      <c r="G930" s="99"/>
    </row>
    <row r="931" s="65" customFormat="1" customHeight="1" spans="1:7">
      <c r="A931" s="92">
        <v>2130321</v>
      </c>
      <c r="B931" s="92" t="s">
        <v>769</v>
      </c>
      <c r="C931" s="126"/>
      <c r="D931" s="126"/>
      <c r="E931" s="102"/>
      <c r="F931" s="99"/>
      <c r="G931" s="99"/>
    </row>
    <row r="932" s="65" customFormat="1" customHeight="1" spans="1:7">
      <c r="A932" s="92">
        <v>2130322</v>
      </c>
      <c r="B932" s="92" t="s">
        <v>770</v>
      </c>
      <c r="C932" s="126"/>
      <c r="D932" s="126"/>
      <c r="E932" s="102">
        <v>8</v>
      </c>
      <c r="F932" s="99"/>
      <c r="G932" s="99">
        <v>1</v>
      </c>
    </row>
    <row r="933" s="65" customFormat="1" customHeight="1" spans="1:7">
      <c r="A933" s="92">
        <v>2130333</v>
      </c>
      <c r="B933" s="92" t="s">
        <v>745</v>
      </c>
      <c r="C933" s="126"/>
      <c r="D933" s="126"/>
      <c r="E933" s="102"/>
      <c r="F933" s="99"/>
      <c r="G933" s="99"/>
    </row>
    <row r="934" s="65" customFormat="1" customHeight="1" spans="1:7">
      <c r="A934" s="92">
        <v>2130334</v>
      </c>
      <c r="B934" s="92" t="s">
        <v>771</v>
      </c>
      <c r="C934" s="126"/>
      <c r="D934" s="126"/>
      <c r="E934" s="102"/>
      <c r="F934" s="99"/>
      <c r="G934" s="99"/>
    </row>
    <row r="935" s="65" customFormat="1" customHeight="1" spans="1:7">
      <c r="A935" s="92">
        <v>2130335</v>
      </c>
      <c r="B935" s="92" t="s">
        <v>772</v>
      </c>
      <c r="C935" s="126"/>
      <c r="D935" s="126"/>
      <c r="E935" s="102">
        <v>315</v>
      </c>
      <c r="F935" s="99"/>
      <c r="G935" s="99">
        <v>4.2</v>
      </c>
    </row>
    <row r="936" s="65" customFormat="1" customHeight="1" spans="1:7">
      <c r="A936" s="92">
        <v>2130336</v>
      </c>
      <c r="B936" s="92" t="s">
        <v>773</v>
      </c>
      <c r="C936" s="126"/>
      <c r="D936" s="126"/>
      <c r="E936" s="102"/>
      <c r="F936" s="99"/>
      <c r="G936" s="99"/>
    </row>
    <row r="937" s="65" customFormat="1" customHeight="1" spans="1:7">
      <c r="A937" s="92">
        <v>2130337</v>
      </c>
      <c r="B937" s="92" t="s">
        <v>774</v>
      </c>
      <c r="C937" s="126"/>
      <c r="D937" s="126"/>
      <c r="E937" s="102"/>
      <c r="F937" s="99"/>
      <c r="G937" s="99"/>
    </row>
    <row r="938" s="65" customFormat="1" customHeight="1" spans="1:7">
      <c r="A938" s="92">
        <v>2130399</v>
      </c>
      <c r="B938" s="92" t="s">
        <v>775</v>
      </c>
      <c r="C938" s="126"/>
      <c r="D938" s="126"/>
      <c r="E938" s="102">
        <v>10</v>
      </c>
      <c r="F938" s="99"/>
      <c r="G938" s="99">
        <v>1.42857142857143</v>
      </c>
    </row>
    <row r="939" s="65" customFormat="1" customHeight="1" spans="1:7">
      <c r="A939" s="92">
        <v>21305</v>
      </c>
      <c r="B939" s="124" t="s">
        <v>776</v>
      </c>
      <c r="C939" s="127">
        <v>5027</v>
      </c>
      <c r="D939" s="127">
        <v>22842</v>
      </c>
      <c r="E939" s="125">
        <f>SUM(E940:E949)</f>
        <v>15366</v>
      </c>
      <c r="F939" s="98">
        <f>E939/D939</f>
        <v>0.67270816916207</v>
      </c>
      <c r="G939" s="98">
        <v>0.945192840007381</v>
      </c>
    </row>
    <row r="940" s="65" customFormat="1" customHeight="1" spans="1:7">
      <c r="A940" s="92">
        <v>2130501</v>
      </c>
      <c r="B940" s="92" t="s">
        <v>81</v>
      </c>
      <c r="C940" s="126"/>
      <c r="D940" s="126"/>
      <c r="E940" s="102"/>
      <c r="F940" s="99"/>
      <c r="G940" s="99"/>
    </row>
    <row r="941" s="65" customFormat="1" customHeight="1" spans="1:7">
      <c r="A941" s="92">
        <v>2130502</v>
      </c>
      <c r="B941" s="92" t="s">
        <v>82</v>
      </c>
      <c r="C941" s="126"/>
      <c r="D941" s="126"/>
      <c r="E941" s="102"/>
      <c r="F941" s="99"/>
      <c r="G941" s="99"/>
    </row>
    <row r="942" s="65" customFormat="1" customHeight="1" spans="1:7">
      <c r="A942" s="92">
        <v>2130503</v>
      </c>
      <c r="B942" s="92" t="s">
        <v>83</v>
      </c>
      <c r="C942" s="126"/>
      <c r="D942" s="126"/>
      <c r="E942" s="102"/>
      <c r="F942" s="99"/>
      <c r="G942" s="99"/>
    </row>
    <row r="943" s="65" customFormat="1" customHeight="1" spans="1:7">
      <c r="A943" s="92">
        <v>2130504</v>
      </c>
      <c r="B943" s="92" t="s">
        <v>777</v>
      </c>
      <c r="C943" s="126"/>
      <c r="D943" s="126"/>
      <c r="E943" s="102">
        <v>-263</v>
      </c>
      <c r="F943" s="99"/>
      <c r="G943" s="99">
        <v>-0.0341336794289422</v>
      </c>
    </row>
    <row r="944" s="65" customFormat="1" customHeight="1" spans="1:7">
      <c r="A944" s="92">
        <v>2130505</v>
      </c>
      <c r="B944" s="92" t="s">
        <v>778</v>
      </c>
      <c r="C944" s="126"/>
      <c r="D944" s="126"/>
      <c r="E944" s="102">
        <v>704</v>
      </c>
      <c r="F944" s="99"/>
      <c r="G944" s="99"/>
    </row>
    <row r="945" s="65" customFormat="1" customHeight="1" spans="1:7">
      <c r="A945" s="92">
        <v>2130506</v>
      </c>
      <c r="B945" s="92" t="s">
        <v>779</v>
      </c>
      <c r="C945" s="126"/>
      <c r="D945" s="126"/>
      <c r="E945" s="102"/>
      <c r="F945" s="99"/>
      <c r="G945" s="99"/>
    </row>
    <row r="946" s="65" customFormat="1" customHeight="1" spans="1:7">
      <c r="A946" s="92">
        <v>2130507</v>
      </c>
      <c r="B946" s="92" t="s">
        <v>780</v>
      </c>
      <c r="C946" s="126"/>
      <c r="D946" s="126"/>
      <c r="E946" s="102">
        <v>8</v>
      </c>
      <c r="F946" s="99"/>
      <c r="G946" s="99"/>
    </row>
    <row r="947" s="65" customFormat="1" customHeight="1" spans="1:7">
      <c r="A947" s="92">
        <v>2130508</v>
      </c>
      <c r="B947" s="92" t="s">
        <v>781</v>
      </c>
      <c r="C947" s="126"/>
      <c r="D947" s="126"/>
      <c r="E947" s="102"/>
      <c r="F947" s="99"/>
      <c r="G947" s="99"/>
    </row>
    <row r="948" s="65" customFormat="1" customHeight="1" spans="1:7">
      <c r="A948" s="92">
        <v>2130550</v>
      </c>
      <c r="B948" s="92" t="s">
        <v>90</v>
      </c>
      <c r="C948" s="126"/>
      <c r="D948" s="126"/>
      <c r="E948" s="102"/>
      <c r="F948" s="99"/>
      <c r="G948" s="99"/>
    </row>
    <row r="949" s="65" customFormat="1" customHeight="1" spans="1:7">
      <c r="A949" s="92">
        <v>2130599</v>
      </c>
      <c r="B949" s="92" t="s">
        <v>782</v>
      </c>
      <c r="C949" s="126"/>
      <c r="D949" s="126"/>
      <c r="E949" s="102">
        <v>14917</v>
      </c>
      <c r="F949" s="99"/>
      <c r="G949" s="99">
        <v>1.74427034611787</v>
      </c>
    </row>
    <row r="950" s="65" customFormat="1" customHeight="1" spans="1:7">
      <c r="A950" s="92">
        <v>21307</v>
      </c>
      <c r="B950" s="124" t="s">
        <v>783</v>
      </c>
      <c r="C950" s="127">
        <v>1235</v>
      </c>
      <c r="D950" s="127">
        <v>2144</v>
      </c>
      <c r="E950" s="125">
        <f>SUM(E951:E956)</f>
        <v>1683</v>
      </c>
      <c r="F950" s="98">
        <f>E950/D950</f>
        <v>0.784981343283582</v>
      </c>
      <c r="G950" s="98">
        <v>0.602362204724409</v>
      </c>
    </row>
    <row r="951" s="65" customFormat="1" customHeight="1" spans="1:7">
      <c r="A951" s="92">
        <v>2130701</v>
      </c>
      <c r="B951" s="92" t="s">
        <v>784</v>
      </c>
      <c r="C951" s="126"/>
      <c r="D951" s="126"/>
      <c r="E951" s="102">
        <v>1160</v>
      </c>
      <c r="F951" s="99"/>
      <c r="G951" s="99">
        <v>0.499354283254412</v>
      </c>
    </row>
    <row r="952" s="65" customFormat="1" customHeight="1" spans="1:7">
      <c r="A952" s="92">
        <v>2130704</v>
      </c>
      <c r="B952" s="92" t="s">
        <v>785</v>
      </c>
      <c r="C952" s="126"/>
      <c r="D952" s="126"/>
      <c r="E952" s="102"/>
      <c r="F952" s="99"/>
      <c r="G952" s="99"/>
    </row>
    <row r="953" s="65" customFormat="1" customHeight="1" spans="1:7">
      <c r="A953" s="92">
        <v>2130705</v>
      </c>
      <c r="B953" s="92" t="s">
        <v>786</v>
      </c>
      <c r="C953" s="126"/>
      <c r="D953" s="126"/>
      <c r="E953" s="102">
        <v>523</v>
      </c>
      <c r="F953" s="99"/>
      <c r="G953" s="99">
        <v>1.22769953051643</v>
      </c>
    </row>
    <row r="954" s="65" customFormat="1" customHeight="1" spans="1:7">
      <c r="A954" s="92">
        <v>2130706</v>
      </c>
      <c r="B954" s="92" t="s">
        <v>787</v>
      </c>
      <c r="C954" s="126"/>
      <c r="D954" s="126"/>
      <c r="E954" s="102"/>
      <c r="F954" s="99"/>
      <c r="G954" s="99"/>
    </row>
    <row r="955" s="65" customFormat="1" customHeight="1" spans="1:7">
      <c r="A955" s="92">
        <v>2130707</v>
      </c>
      <c r="B955" s="92" t="s">
        <v>788</v>
      </c>
      <c r="C955" s="126"/>
      <c r="D955" s="126"/>
      <c r="E955" s="102"/>
      <c r="F955" s="99"/>
      <c r="G955" s="99"/>
    </row>
    <row r="956" s="65" customFormat="1" customHeight="1" spans="1:7">
      <c r="A956" s="92">
        <v>2130799</v>
      </c>
      <c r="B956" s="92" t="s">
        <v>789</v>
      </c>
      <c r="C956" s="126"/>
      <c r="D956" s="126"/>
      <c r="E956" s="102"/>
      <c r="F956" s="99"/>
      <c r="G956" s="99">
        <v>0</v>
      </c>
    </row>
    <row r="957" s="65" customFormat="1" customHeight="1" spans="1:7">
      <c r="A957" s="92">
        <v>21308</v>
      </c>
      <c r="B957" s="124" t="s">
        <v>790</v>
      </c>
      <c r="C957" s="127">
        <v>120</v>
      </c>
      <c r="D957" s="127">
        <v>296</v>
      </c>
      <c r="E957" s="125">
        <f>SUM(E958:E962)</f>
        <v>216</v>
      </c>
      <c r="F957" s="98">
        <f>E957/D957</f>
        <v>0.72972972972973</v>
      </c>
      <c r="G957" s="98">
        <v>0.593406593406593</v>
      </c>
    </row>
    <row r="958" s="65" customFormat="1" customHeight="1" spans="1:7">
      <c r="A958" s="92">
        <v>2130801</v>
      </c>
      <c r="B958" s="92" t="s">
        <v>791</v>
      </c>
      <c r="C958" s="126"/>
      <c r="D958" s="126"/>
      <c r="E958" s="102"/>
      <c r="F958" s="99"/>
      <c r="G958" s="99"/>
    </row>
    <row r="959" s="65" customFormat="1" customHeight="1" spans="1:7">
      <c r="A959" s="92">
        <v>2130803</v>
      </c>
      <c r="B959" s="92" t="s">
        <v>792</v>
      </c>
      <c r="C959" s="126"/>
      <c r="D959" s="126"/>
      <c r="E959" s="102">
        <v>202</v>
      </c>
      <c r="F959" s="99"/>
      <c r="G959" s="99">
        <v>0.567415730337079</v>
      </c>
    </row>
    <row r="960" s="65" customFormat="1" customHeight="1" spans="1:7">
      <c r="A960" s="92">
        <v>2130804</v>
      </c>
      <c r="B960" s="92" t="s">
        <v>793</v>
      </c>
      <c r="C960" s="126"/>
      <c r="D960" s="126"/>
      <c r="E960" s="102">
        <v>4</v>
      </c>
      <c r="F960" s="99"/>
      <c r="G960" s="99">
        <v>0.5</v>
      </c>
    </row>
    <row r="961" s="65" customFormat="1" customHeight="1" spans="1:7">
      <c r="A961" s="92">
        <v>2130805</v>
      </c>
      <c r="B961" s="92" t="s">
        <v>794</v>
      </c>
      <c r="C961" s="126"/>
      <c r="D961" s="126"/>
      <c r="E961" s="102"/>
      <c r="F961" s="99"/>
      <c r="G961" s="99"/>
    </row>
    <row r="962" s="65" customFormat="1" customHeight="1" spans="1:7">
      <c r="A962" s="92">
        <v>2130899</v>
      </c>
      <c r="B962" s="92" t="s">
        <v>795</v>
      </c>
      <c r="C962" s="126"/>
      <c r="D962" s="126"/>
      <c r="E962" s="102">
        <v>10</v>
      </c>
      <c r="F962" s="99"/>
      <c r="G962" s="99"/>
    </row>
    <row r="963" s="65" customFormat="1" customHeight="1" spans="1:7">
      <c r="A963" s="92">
        <v>21309</v>
      </c>
      <c r="B963" s="124" t="s">
        <v>796</v>
      </c>
      <c r="C963" s="126"/>
      <c r="D963" s="126"/>
      <c r="E963" s="102"/>
      <c r="F963" s="99"/>
      <c r="G963" s="99"/>
    </row>
    <row r="964" s="65" customFormat="1" customHeight="1" spans="1:7">
      <c r="A964" s="92">
        <v>2130901</v>
      </c>
      <c r="B964" s="92" t="s">
        <v>797</v>
      </c>
      <c r="C964" s="126"/>
      <c r="D964" s="126"/>
      <c r="E964" s="102"/>
      <c r="F964" s="99"/>
      <c r="G964" s="99"/>
    </row>
    <row r="965" s="65" customFormat="1" customHeight="1" spans="1:7">
      <c r="A965" s="92">
        <v>2130999</v>
      </c>
      <c r="B965" s="92" t="s">
        <v>798</v>
      </c>
      <c r="C965" s="126"/>
      <c r="D965" s="126"/>
      <c r="E965" s="102"/>
      <c r="F965" s="99"/>
      <c r="G965" s="99"/>
    </row>
    <row r="966" s="65" customFormat="1" customHeight="1" spans="1:7">
      <c r="A966" s="92">
        <v>21399</v>
      </c>
      <c r="B966" s="124" t="s">
        <v>799</v>
      </c>
      <c r="C966" s="127">
        <v>230</v>
      </c>
      <c r="D966" s="127">
        <v>5819</v>
      </c>
      <c r="E966" s="125">
        <f>E967+E968</f>
        <v>3006</v>
      </c>
      <c r="F966" s="98">
        <f>E966/D966</f>
        <v>0.516583605430486</v>
      </c>
      <c r="G966" s="98">
        <v>1.07935368043088</v>
      </c>
    </row>
    <row r="967" s="65" customFormat="1" customHeight="1" spans="1:7">
      <c r="A967" s="92">
        <v>2139901</v>
      </c>
      <c r="B967" s="92" t="s">
        <v>800</v>
      </c>
      <c r="C967" s="126"/>
      <c r="D967" s="126"/>
      <c r="E967" s="102"/>
      <c r="F967" s="99"/>
      <c r="G967" s="99"/>
    </row>
    <row r="968" s="65" customFormat="1" customHeight="1" spans="1:7">
      <c r="A968" s="92">
        <v>2139999</v>
      </c>
      <c r="B968" s="92" t="s">
        <v>801</v>
      </c>
      <c r="C968" s="126"/>
      <c r="D968" s="126"/>
      <c r="E968" s="102">
        <v>3006</v>
      </c>
      <c r="F968" s="99"/>
      <c r="G968" s="99">
        <v>1.07935368043088</v>
      </c>
    </row>
    <row r="969" s="65" customFormat="1" customHeight="1" spans="1:7">
      <c r="A969" s="92">
        <v>214</v>
      </c>
      <c r="B969" s="124" t="s">
        <v>802</v>
      </c>
      <c r="C969" s="148">
        <f>SUM(C970,C991,C1001,C1011,C1018)</f>
        <v>0</v>
      </c>
      <c r="D969" s="148">
        <f>SUM(D970,D991,D1001,D1011,D1018)</f>
        <v>817</v>
      </c>
      <c r="E969" s="125">
        <f>SUM(E970,E991,E1001,E1011,E1018)</f>
        <v>699</v>
      </c>
      <c r="F969" s="98">
        <f>E969/D969</f>
        <v>0.855569155446756</v>
      </c>
      <c r="G969" s="98">
        <v>3.40975609756098</v>
      </c>
    </row>
    <row r="970" s="65" customFormat="1" customHeight="1" spans="1:7">
      <c r="A970" s="92">
        <v>21401</v>
      </c>
      <c r="B970" s="124" t="s">
        <v>803</v>
      </c>
      <c r="C970" s="127"/>
      <c r="D970" s="127">
        <v>782</v>
      </c>
      <c r="E970" s="125">
        <f>SUM(E971:E990)</f>
        <v>688</v>
      </c>
      <c r="F970" s="98">
        <f>E970/D970</f>
        <v>0.879795396419437</v>
      </c>
      <c r="G970" s="98">
        <v>3.52820512820513</v>
      </c>
    </row>
    <row r="971" s="65" customFormat="1" customHeight="1" spans="1:7">
      <c r="A971" s="92">
        <v>2140101</v>
      </c>
      <c r="B971" s="92" t="s">
        <v>81</v>
      </c>
      <c r="C971" s="126"/>
      <c r="D971" s="126"/>
      <c r="E971" s="102"/>
      <c r="F971" s="99"/>
      <c r="G971" s="99"/>
    </row>
    <row r="972" s="65" customFormat="1" customHeight="1" spans="1:7">
      <c r="A972" s="92">
        <v>2140102</v>
      </c>
      <c r="B972" s="92" t="s">
        <v>82</v>
      </c>
      <c r="C972" s="126"/>
      <c r="D972" s="126"/>
      <c r="E972" s="102"/>
      <c r="F972" s="99"/>
      <c r="G972" s="99"/>
    </row>
    <row r="973" s="65" customFormat="1" customHeight="1" spans="1:7">
      <c r="A973" s="92">
        <v>2140103</v>
      </c>
      <c r="B973" s="92" t="s">
        <v>83</v>
      </c>
      <c r="C973" s="126"/>
      <c r="D973" s="126"/>
      <c r="E973" s="102"/>
      <c r="F973" s="99"/>
      <c r="G973" s="99"/>
    </row>
    <row r="974" s="65" customFormat="1" customHeight="1" spans="1:7">
      <c r="A974" s="92">
        <v>2140104</v>
      </c>
      <c r="B974" s="92" t="s">
        <v>804</v>
      </c>
      <c r="C974" s="126"/>
      <c r="D974" s="126"/>
      <c r="E974" s="102">
        <v>688</v>
      </c>
      <c r="F974" s="99"/>
      <c r="G974" s="99">
        <v>3.86516853932584</v>
      </c>
    </row>
    <row r="975" s="65" customFormat="1" customHeight="1" spans="1:7">
      <c r="A975" s="92">
        <v>2140106</v>
      </c>
      <c r="B975" s="92" t="s">
        <v>805</v>
      </c>
      <c r="C975" s="126"/>
      <c r="D975" s="126"/>
      <c r="E975" s="102"/>
      <c r="F975" s="99"/>
      <c r="G975" s="99"/>
    </row>
    <row r="976" s="65" customFormat="1" customHeight="1" spans="1:7">
      <c r="A976" s="92">
        <v>2140109</v>
      </c>
      <c r="B976" s="92" t="s">
        <v>806</v>
      </c>
      <c r="C976" s="126"/>
      <c r="D976" s="126"/>
      <c r="E976" s="102"/>
      <c r="F976" s="99"/>
      <c r="G976" s="99"/>
    </row>
    <row r="977" s="65" customFormat="1" customHeight="1" spans="1:7">
      <c r="A977" s="92">
        <v>2140110</v>
      </c>
      <c r="B977" s="92" t="s">
        <v>807</v>
      </c>
      <c r="C977" s="126"/>
      <c r="D977" s="126"/>
      <c r="E977" s="102"/>
      <c r="F977" s="99"/>
      <c r="G977" s="99"/>
    </row>
    <row r="978" s="65" customFormat="1" customHeight="1" spans="1:7">
      <c r="A978" s="92">
        <v>2140112</v>
      </c>
      <c r="B978" s="92" t="s">
        <v>808</v>
      </c>
      <c r="C978" s="126"/>
      <c r="D978" s="126"/>
      <c r="E978" s="102"/>
      <c r="F978" s="99"/>
      <c r="G978" s="99"/>
    </row>
    <row r="979" s="65" customFormat="1" customHeight="1" spans="1:7">
      <c r="A979" s="92">
        <v>2140114</v>
      </c>
      <c r="B979" s="92" t="s">
        <v>809</v>
      </c>
      <c r="C979" s="126"/>
      <c r="D979" s="126"/>
      <c r="E979" s="102"/>
      <c r="F979" s="99"/>
      <c r="G979" s="99"/>
    </row>
    <row r="980" s="65" customFormat="1" customHeight="1" spans="1:7">
      <c r="A980" s="92">
        <v>2140122</v>
      </c>
      <c r="B980" s="92" t="s">
        <v>810</v>
      </c>
      <c r="C980" s="126"/>
      <c r="D980" s="126"/>
      <c r="E980" s="102"/>
      <c r="F980" s="99"/>
      <c r="G980" s="99"/>
    </row>
    <row r="981" s="65" customFormat="1" customHeight="1" spans="1:7">
      <c r="A981" s="92">
        <v>2140123</v>
      </c>
      <c r="B981" s="92" t="s">
        <v>811</v>
      </c>
      <c r="C981" s="126"/>
      <c r="D981" s="126"/>
      <c r="E981" s="102"/>
      <c r="F981" s="99"/>
      <c r="G981" s="99"/>
    </row>
    <row r="982" s="65" customFormat="1" customHeight="1" spans="1:7">
      <c r="A982" s="92">
        <v>2140127</v>
      </c>
      <c r="B982" s="92" t="s">
        <v>812</v>
      </c>
      <c r="C982" s="126"/>
      <c r="D982" s="126"/>
      <c r="E982" s="102"/>
      <c r="F982" s="99"/>
      <c r="G982" s="99"/>
    </row>
    <row r="983" s="65" customFormat="1" customHeight="1" spans="1:7">
      <c r="A983" s="92">
        <v>2140128</v>
      </c>
      <c r="B983" s="92" t="s">
        <v>813</v>
      </c>
      <c r="C983" s="126"/>
      <c r="D983" s="126"/>
      <c r="E983" s="102"/>
      <c r="F983" s="99"/>
      <c r="G983" s="99"/>
    </row>
    <row r="984" s="65" customFormat="1" customHeight="1" spans="1:7">
      <c r="A984" s="92">
        <v>2140129</v>
      </c>
      <c r="B984" s="92" t="s">
        <v>814</v>
      </c>
      <c r="C984" s="126"/>
      <c r="D984" s="126"/>
      <c r="E984" s="102"/>
      <c r="F984" s="99"/>
      <c r="G984" s="99"/>
    </row>
    <row r="985" s="65" customFormat="1" customHeight="1" spans="1:7">
      <c r="A985" s="92">
        <v>2140130</v>
      </c>
      <c r="B985" s="92" t="s">
        <v>815</v>
      </c>
      <c r="C985" s="126"/>
      <c r="D985" s="126"/>
      <c r="E985" s="102"/>
      <c r="F985" s="99"/>
      <c r="G985" s="99"/>
    </row>
    <row r="986" s="65" customFormat="1" customHeight="1" spans="1:7">
      <c r="A986" s="92">
        <v>2140131</v>
      </c>
      <c r="B986" s="92" t="s">
        <v>816</v>
      </c>
      <c r="C986" s="126"/>
      <c r="D986" s="126"/>
      <c r="E986" s="102"/>
      <c r="F986" s="99"/>
      <c r="G986" s="99"/>
    </row>
    <row r="987" s="65" customFormat="1" customHeight="1" spans="1:7">
      <c r="A987" s="92">
        <v>2140133</v>
      </c>
      <c r="B987" s="92" t="s">
        <v>817</v>
      </c>
      <c r="C987" s="126"/>
      <c r="D987" s="126"/>
      <c r="E987" s="102"/>
      <c r="F987" s="99"/>
      <c r="G987" s="99"/>
    </row>
    <row r="988" s="65" customFormat="1" customHeight="1" spans="1:7">
      <c r="A988" s="92">
        <v>2140136</v>
      </c>
      <c r="B988" s="92" t="s">
        <v>818</v>
      </c>
      <c r="C988" s="126"/>
      <c r="D988" s="126"/>
      <c r="E988" s="102"/>
      <c r="F988" s="99"/>
      <c r="G988" s="99"/>
    </row>
    <row r="989" s="65" customFormat="1" customHeight="1" spans="1:7">
      <c r="A989" s="92">
        <v>2140138</v>
      </c>
      <c r="B989" s="92" t="s">
        <v>819</v>
      </c>
      <c r="C989" s="126"/>
      <c r="D989" s="126"/>
      <c r="E989" s="102"/>
      <c r="F989" s="99"/>
      <c r="G989" s="99"/>
    </row>
    <row r="990" s="65" customFormat="1" customHeight="1" spans="1:7">
      <c r="A990" s="92">
        <v>2140199</v>
      </c>
      <c r="B990" s="92" t="s">
        <v>820</v>
      </c>
      <c r="C990" s="126"/>
      <c r="D990" s="126"/>
      <c r="E990" s="102"/>
      <c r="F990" s="99"/>
      <c r="G990" s="99">
        <v>0</v>
      </c>
    </row>
    <row r="991" s="65" customFormat="1" customHeight="1" spans="1:7">
      <c r="A991" s="92">
        <v>21402</v>
      </c>
      <c r="B991" s="124" t="s">
        <v>821</v>
      </c>
      <c r="C991" s="127"/>
      <c r="D991" s="127">
        <v>35</v>
      </c>
      <c r="E991" s="125">
        <f>SUM(E992:E1000)</f>
        <v>11</v>
      </c>
      <c r="F991" s="98">
        <f>E991/D991</f>
        <v>0.314285714285714</v>
      </c>
      <c r="G991" s="98">
        <v>1.1</v>
      </c>
    </row>
    <row r="992" s="65" customFormat="1" customHeight="1" spans="1:7">
      <c r="A992" s="92">
        <v>2140201</v>
      </c>
      <c r="B992" s="92" t="s">
        <v>81</v>
      </c>
      <c r="C992" s="126"/>
      <c r="D992" s="126"/>
      <c r="E992" s="102"/>
      <c r="F992" s="99"/>
      <c r="G992" s="99"/>
    </row>
    <row r="993" s="65" customFormat="1" customHeight="1" spans="1:7">
      <c r="A993" s="92">
        <v>2140202</v>
      </c>
      <c r="B993" s="92" t="s">
        <v>82</v>
      </c>
      <c r="C993" s="126"/>
      <c r="D993" s="126"/>
      <c r="E993" s="102"/>
      <c r="F993" s="99"/>
      <c r="G993" s="99"/>
    </row>
    <row r="994" s="65" customFormat="1" customHeight="1" spans="1:7">
      <c r="A994" s="92">
        <v>2140203</v>
      </c>
      <c r="B994" s="92" t="s">
        <v>83</v>
      </c>
      <c r="C994" s="126"/>
      <c r="D994" s="126"/>
      <c r="E994" s="102"/>
      <c r="F994" s="99"/>
      <c r="G994" s="99"/>
    </row>
    <row r="995" s="65" customFormat="1" customHeight="1" spans="1:7">
      <c r="A995" s="92">
        <v>2140204</v>
      </c>
      <c r="B995" s="92" t="s">
        <v>822</v>
      </c>
      <c r="C995" s="126"/>
      <c r="D995" s="126"/>
      <c r="E995" s="102"/>
      <c r="F995" s="99"/>
      <c r="G995" s="99"/>
    </row>
    <row r="996" s="65" customFormat="1" customHeight="1" spans="1:7">
      <c r="A996" s="92">
        <v>2140205</v>
      </c>
      <c r="B996" s="92" t="s">
        <v>823</v>
      </c>
      <c r="C996" s="126"/>
      <c r="D996" s="126"/>
      <c r="E996" s="102"/>
      <c r="F996" s="99"/>
      <c r="G996" s="99"/>
    </row>
    <row r="997" s="65" customFormat="1" customHeight="1" spans="1:7">
      <c r="A997" s="92">
        <v>2140206</v>
      </c>
      <c r="B997" s="92" t="s">
        <v>824</v>
      </c>
      <c r="C997" s="126"/>
      <c r="D997" s="126"/>
      <c r="E997" s="102">
        <v>11</v>
      </c>
      <c r="F997" s="99"/>
      <c r="G997" s="99">
        <v>1.1</v>
      </c>
    </row>
    <row r="998" s="65" customFormat="1" customHeight="1" spans="1:7">
      <c r="A998" s="92">
        <v>2140207</v>
      </c>
      <c r="B998" s="92" t="s">
        <v>825</v>
      </c>
      <c r="C998" s="126"/>
      <c r="D998" s="126"/>
      <c r="E998" s="102"/>
      <c r="F998" s="99"/>
      <c r="G998" s="99"/>
    </row>
    <row r="999" s="65" customFormat="1" customHeight="1" spans="1:7">
      <c r="A999" s="92">
        <v>2140208</v>
      </c>
      <c r="B999" s="92" t="s">
        <v>826</v>
      </c>
      <c r="C999" s="126"/>
      <c r="D999" s="126"/>
      <c r="E999" s="102"/>
      <c r="F999" s="99"/>
      <c r="G999" s="99"/>
    </row>
    <row r="1000" s="65" customFormat="1" customHeight="1" spans="1:7">
      <c r="A1000" s="92">
        <v>2140299</v>
      </c>
      <c r="B1000" s="92" t="s">
        <v>827</v>
      </c>
      <c r="C1000" s="126"/>
      <c r="D1000" s="126"/>
      <c r="E1000" s="102"/>
      <c r="F1000" s="99"/>
      <c r="G1000" s="99"/>
    </row>
    <row r="1001" s="65" customFormat="1" customHeight="1" spans="1:7">
      <c r="A1001" s="92">
        <v>21403</v>
      </c>
      <c r="B1001" s="124" t="s">
        <v>828</v>
      </c>
      <c r="C1001" s="126"/>
      <c r="D1001" s="126"/>
      <c r="E1001" s="102"/>
      <c r="F1001" s="99"/>
      <c r="G1001" s="99"/>
    </row>
    <row r="1002" s="65" customFormat="1" customHeight="1" spans="1:7">
      <c r="A1002" s="92">
        <v>2140301</v>
      </c>
      <c r="B1002" s="92" t="s">
        <v>81</v>
      </c>
      <c r="C1002" s="126"/>
      <c r="D1002" s="126"/>
      <c r="E1002" s="102"/>
      <c r="F1002" s="99"/>
      <c r="G1002" s="99"/>
    </row>
    <row r="1003" s="65" customFormat="1" customHeight="1" spans="1:7">
      <c r="A1003" s="92">
        <v>2140302</v>
      </c>
      <c r="B1003" s="92" t="s">
        <v>82</v>
      </c>
      <c r="C1003" s="126"/>
      <c r="D1003" s="126"/>
      <c r="E1003" s="102"/>
      <c r="F1003" s="99"/>
      <c r="G1003" s="99"/>
    </row>
    <row r="1004" s="65" customFormat="1" customHeight="1" spans="1:7">
      <c r="A1004" s="92">
        <v>2140303</v>
      </c>
      <c r="B1004" s="92" t="s">
        <v>83</v>
      </c>
      <c r="C1004" s="126"/>
      <c r="D1004" s="126"/>
      <c r="E1004" s="102"/>
      <c r="F1004" s="99"/>
      <c r="G1004" s="99"/>
    </row>
    <row r="1005" s="65" customFormat="1" customHeight="1" spans="1:7">
      <c r="A1005" s="92">
        <v>2140304</v>
      </c>
      <c r="B1005" s="92" t="s">
        <v>829</v>
      </c>
      <c r="C1005" s="126"/>
      <c r="D1005" s="126"/>
      <c r="E1005" s="102"/>
      <c r="F1005" s="99"/>
      <c r="G1005" s="99"/>
    </row>
    <row r="1006" s="65" customFormat="1" customHeight="1" spans="1:7">
      <c r="A1006" s="92">
        <v>2140305</v>
      </c>
      <c r="B1006" s="92" t="s">
        <v>830</v>
      </c>
      <c r="C1006" s="126"/>
      <c r="D1006" s="126"/>
      <c r="E1006" s="102"/>
      <c r="F1006" s="99"/>
      <c r="G1006" s="99"/>
    </row>
    <row r="1007" s="65" customFormat="1" customHeight="1" spans="1:7">
      <c r="A1007" s="92">
        <v>2140306</v>
      </c>
      <c r="B1007" s="92" t="s">
        <v>831</v>
      </c>
      <c r="C1007" s="126"/>
      <c r="D1007" s="126"/>
      <c r="E1007" s="102"/>
      <c r="F1007" s="99"/>
      <c r="G1007" s="99"/>
    </row>
    <row r="1008" s="65" customFormat="1" customHeight="1" spans="1:7">
      <c r="A1008" s="92">
        <v>2140307</v>
      </c>
      <c r="B1008" s="92" t="s">
        <v>832</v>
      </c>
      <c r="C1008" s="126"/>
      <c r="D1008" s="126"/>
      <c r="E1008" s="102"/>
      <c r="F1008" s="99"/>
      <c r="G1008" s="99"/>
    </row>
    <row r="1009" s="65" customFormat="1" customHeight="1" spans="1:7">
      <c r="A1009" s="92">
        <v>2140308</v>
      </c>
      <c r="B1009" s="92" t="s">
        <v>833</v>
      </c>
      <c r="C1009" s="126"/>
      <c r="D1009" s="126"/>
      <c r="E1009" s="102"/>
      <c r="F1009" s="99"/>
      <c r="G1009" s="99"/>
    </row>
    <row r="1010" s="65" customFormat="1" customHeight="1" spans="1:7">
      <c r="A1010" s="92">
        <v>2140399</v>
      </c>
      <c r="B1010" s="92" t="s">
        <v>834</v>
      </c>
      <c r="C1010" s="126"/>
      <c r="D1010" s="126"/>
      <c r="E1010" s="102"/>
      <c r="F1010" s="99"/>
      <c r="G1010" s="99"/>
    </row>
    <row r="1011" s="65" customFormat="1" customHeight="1" spans="1:7">
      <c r="A1011" s="92">
        <v>21405</v>
      </c>
      <c r="B1011" s="124" t="s">
        <v>835</v>
      </c>
      <c r="C1011" s="126"/>
      <c r="D1011" s="126"/>
      <c r="E1011" s="102"/>
      <c r="F1011" s="99"/>
      <c r="G1011" s="99"/>
    </row>
    <row r="1012" s="65" customFormat="1" customHeight="1" spans="1:7">
      <c r="A1012" s="92">
        <v>2140501</v>
      </c>
      <c r="B1012" s="92" t="s">
        <v>81</v>
      </c>
      <c r="C1012" s="126"/>
      <c r="D1012" s="126"/>
      <c r="E1012" s="102"/>
      <c r="F1012" s="99"/>
      <c r="G1012" s="99"/>
    </row>
    <row r="1013" s="65" customFormat="1" customHeight="1" spans="1:7">
      <c r="A1013" s="92">
        <v>2140502</v>
      </c>
      <c r="B1013" s="92" t="s">
        <v>82</v>
      </c>
      <c r="C1013" s="126"/>
      <c r="D1013" s="126"/>
      <c r="E1013" s="102"/>
      <c r="F1013" s="99"/>
      <c r="G1013" s="99"/>
    </row>
    <row r="1014" s="65" customFormat="1" customHeight="1" spans="1:7">
      <c r="A1014" s="92">
        <v>2140503</v>
      </c>
      <c r="B1014" s="92" t="s">
        <v>83</v>
      </c>
      <c r="C1014" s="126"/>
      <c r="D1014" s="126"/>
      <c r="E1014" s="102"/>
      <c r="F1014" s="99"/>
      <c r="G1014" s="99"/>
    </row>
    <row r="1015" s="65" customFormat="1" customHeight="1" spans="1:7">
      <c r="A1015" s="92">
        <v>2140504</v>
      </c>
      <c r="B1015" s="92" t="s">
        <v>826</v>
      </c>
      <c r="C1015" s="126"/>
      <c r="D1015" s="126"/>
      <c r="E1015" s="102"/>
      <c r="F1015" s="99"/>
      <c r="G1015" s="99"/>
    </row>
    <row r="1016" s="65" customFormat="1" customHeight="1" spans="1:7">
      <c r="A1016" s="92">
        <v>2140505</v>
      </c>
      <c r="B1016" s="92" t="s">
        <v>836</v>
      </c>
      <c r="C1016" s="126"/>
      <c r="D1016" s="126"/>
      <c r="E1016" s="102"/>
      <c r="F1016" s="99"/>
      <c r="G1016" s="99"/>
    </row>
    <row r="1017" s="65" customFormat="1" customHeight="1" spans="1:7">
      <c r="A1017" s="92">
        <v>2140599</v>
      </c>
      <c r="B1017" s="92" t="s">
        <v>837</v>
      </c>
      <c r="C1017" s="126"/>
      <c r="D1017" s="126"/>
      <c r="E1017" s="102"/>
      <c r="F1017" s="99"/>
      <c r="G1017" s="99"/>
    </row>
    <row r="1018" s="65" customFormat="1" customHeight="1" spans="1:7">
      <c r="A1018" s="92">
        <v>21499</v>
      </c>
      <c r="B1018" s="124" t="s">
        <v>838</v>
      </c>
      <c r="C1018" s="126"/>
      <c r="D1018" s="126"/>
      <c r="E1018" s="102"/>
      <c r="F1018" s="99"/>
      <c r="G1018" s="99"/>
    </row>
    <row r="1019" s="65" customFormat="1" customHeight="1" spans="1:7">
      <c r="A1019" s="92">
        <v>2149901</v>
      </c>
      <c r="B1019" s="92" t="s">
        <v>839</v>
      </c>
      <c r="C1019" s="126"/>
      <c r="D1019" s="126"/>
      <c r="E1019" s="102"/>
      <c r="F1019" s="99"/>
      <c r="G1019" s="99"/>
    </row>
    <row r="1020" s="65" customFormat="1" customHeight="1" spans="1:7">
      <c r="A1020" s="92">
        <v>2149999</v>
      </c>
      <c r="B1020" s="92" t="s">
        <v>840</v>
      </c>
      <c r="C1020" s="126"/>
      <c r="D1020" s="126"/>
      <c r="E1020" s="102"/>
      <c r="F1020" s="99"/>
      <c r="G1020" s="99"/>
    </row>
    <row r="1021" s="65" customFormat="1" customHeight="1" spans="1:7">
      <c r="A1021" s="92">
        <v>215</v>
      </c>
      <c r="B1021" s="124" t="s">
        <v>841</v>
      </c>
      <c r="C1021" s="148">
        <f>SUM(C1022,C1032,C1048,C1053,C1064,C1071,C1079)</f>
        <v>191</v>
      </c>
      <c r="D1021" s="148">
        <f>SUM(D1022,D1032,D1048,D1053,D1064,D1071,D1079)</f>
        <v>3059</v>
      </c>
      <c r="E1021" s="125">
        <f>SUM(E1022,E1032,E1048,E1053,E1064,E1071,E1079)</f>
        <v>3021</v>
      </c>
      <c r="F1021" s="98">
        <f>E1021/D1021</f>
        <v>0.987577639751553</v>
      </c>
      <c r="G1021" s="98">
        <v>0.461010224324737</v>
      </c>
    </row>
    <row r="1022" s="65" customFormat="1" customHeight="1" spans="1:7">
      <c r="A1022" s="92">
        <v>21501</v>
      </c>
      <c r="B1022" s="124" t="s">
        <v>842</v>
      </c>
      <c r="C1022" s="126"/>
      <c r="D1022" s="126"/>
      <c r="E1022" s="102"/>
      <c r="F1022" s="99"/>
      <c r="G1022" s="99"/>
    </row>
    <row r="1023" s="65" customFormat="1" customHeight="1" spans="1:7">
      <c r="A1023" s="92">
        <v>2150101</v>
      </c>
      <c r="B1023" s="92" t="s">
        <v>81</v>
      </c>
      <c r="C1023" s="126"/>
      <c r="D1023" s="126"/>
      <c r="E1023" s="102"/>
      <c r="F1023" s="99"/>
      <c r="G1023" s="99"/>
    </row>
    <row r="1024" s="65" customFormat="1" customHeight="1" spans="1:7">
      <c r="A1024" s="92">
        <v>2150102</v>
      </c>
      <c r="B1024" s="92" t="s">
        <v>82</v>
      </c>
      <c r="C1024" s="126"/>
      <c r="D1024" s="126"/>
      <c r="E1024" s="102"/>
      <c r="F1024" s="99"/>
      <c r="G1024" s="99"/>
    </row>
    <row r="1025" s="65" customFormat="1" customHeight="1" spans="1:7">
      <c r="A1025" s="92">
        <v>2150103</v>
      </c>
      <c r="B1025" s="92" t="s">
        <v>83</v>
      </c>
      <c r="C1025" s="126"/>
      <c r="D1025" s="126"/>
      <c r="E1025" s="102"/>
      <c r="F1025" s="99"/>
      <c r="G1025" s="99"/>
    </row>
    <row r="1026" s="65" customFormat="1" customHeight="1" spans="1:7">
      <c r="A1026" s="92">
        <v>2150104</v>
      </c>
      <c r="B1026" s="92" t="s">
        <v>843</v>
      </c>
      <c r="C1026" s="126"/>
      <c r="D1026" s="126"/>
      <c r="E1026" s="102"/>
      <c r="F1026" s="99"/>
      <c r="G1026" s="99"/>
    </row>
    <row r="1027" s="65" customFormat="1" customHeight="1" spans="1:7">
      <c r="A1027" s="92">
        <v>2150105</v>
      </c>
      <c r="B1027" s="92" t="s">
        <v>844</v>
      </c>
      <c r="C1027" s="126"/>
      <c r="D1027" s="126"/>
      <c r="E1027" s="102"/>
      <c r="F1027" s="99"/>
      <c r="G1027" s="99"/>
    </row>
    <row r="1028" s="65" customFormat="1" customHeight="1" spans="1:7">
      <c r="A1028" s="92">
        <v>2150106</v>
      </c>
      <c r="B1028" s="92" t="s">
        <v>845</v>
      </c>
      <c r="C1028" s="126"/>
      <c r="D1028" s="126"/>
      <c r="E1028" s="102"/>
      <c r="F1028" s="99"/>
      <c r="G1028" s="99"/>
    </row>
    <row r="1029" s="65" customFormat="1" customHeight="1" spans="1:7">
      <c r="A1029" s="92">
        <v>2150107</v>
      </c>
      <c r="B1029" s="92" t="s">
        <v>846</v>
      </c>
      <c r="C1029" s="126"/>
      <c r="D1029" s="126"/>
      <c r="E1029" s="102"/>
      <c r="F1029" s="99"/>
      <c r="G1029" s="99"/>
    </row>
    <row r="1030" s="65" customFormat="1" customHeight="1" spans="1:7">
      <c r="A1030" s="92">
        <v>2150108</v>
      </c>
      <c r="B1030" s="92" t="s">
        <v>847</v>
      </c>
      <c r="C1030" s="126"/>
      <c r="D1030" s="126"/>
      <c r="E1030" s="102"/>
      <c r="F1030" s="99"/>
      <c r="G1030" s="99"/>
    </row>
    <row r="1031" s="65" customFormat="1" customHeight="1" spans="1:7">
      <c r="A1031" s="92">
        <v>2150199</v>
      </c>
      <c r="B1031" s="92" t="s">
        <v>848</v>
      </c>
      <c r="C1031" s="126"/>
      <c r="D1031" s="126"/>
      <c r="E1031" s="102"/>
      <c r="F1031" s="99"/>
      <c r="G1031" s="99"/>
    </row>
    <row r="1032" s="65" customFormat="1" customHeight="1" spans="1:7">
      <c r="A1032" s="92">
        <v>21502</v>
      </c>
      <c r="B1032" s="124" t="s">
        <v>849</v>
      </c>
      <c r="C1032" s="127"/>
      <c r="D1032" s="127">
        <v>31</v>
      </c>
      <c r="E1032" s="125">
        <f>SUM(E1033:E1047)</f>
        <v>31</v>
      </c>
      <c r="F1032" s="98">
        <f>E1032/D1032</f>
        <v>1</v>
      </c>
      <c r="G1032" s="98">
        <v>0.2</v>
      </c>
    </row>
    <row r="1033" s="65" customFormat="1" customHeight="1" spans="1:7">
      <c r="A1033" s="92">
        <v>2150201</v>
      </c>
      <c r="B1033" s="92" t="s">
        <v>81</v>
      </c>
      <c r="C1033" s="126"/>
      <c r="D1033" s="126"/>
      <c r="E1033" s="102"/>
      <c r="F1033" s="99"/>
      <c r="G1033" s="99"/>
    </row>
    <row r="1034" s="65" customFormat="1" customHeight="1" spans="1:7">
      <c r="A1034" s="92">
        <v>2150202</v>
      </c>
      <c r="B1034" s="92" t="s">
        <v>82</v>
      </c>
      <c r="C1034" s="126"/>
      <c r="D1034" s="126"/>
      <c r="E1034" s="102"/>
      <c r="F1034" s="99"/>
      <c r="G1034" s="99"/>
    </row>
    <row r="1035" s="65" customFormat="1" customHeight="1" spans="1:7">
      <c r="A1035" s="92">
        <v>2150203</v>
      </c>
      <c r="B1035" s="92" t="s">
        <v>83</v>
      </c>
      <c r="C1035" s="126"/>
      <c r="D1035" s="126"/>
      <c r="E1035" s="102"/>
      <c r="F1035" s="99"/>
      <c r="G1035" s="99"/>
    </row>
    <row r="1036" s="65" customFormat="1" customHeight="1" spans="1:7">
      <c r="A1036" s="92">
        <v>2150204</v>
      </c>
      <c r="B1036" s="92" t="s">
        <v>850</v>
      </c>
      <c r="C1036" s="126"/>
      <c r="D1036" s="126"/>
      <c r="E1036" s="102"/>
      <c r="F1036" s="99"/>
      <c r="G1036" s="99"/>
    </row>
    <row r="1037" s="65" customFormat="1" customHeight="1" spans="1:7">
      <c r="A1037" s="92">
        <v>2150205</v>
      </c>
      <c r="B1037" s="92" t="s">
        <v>851</v>
      </c>
      <c r="C1037" s="126"/>
      <c r="D1037" s="126"/>
      <c r="E1037" s="102"/>
      <c r="F1037" s="99"/>
      <c r="G1037" s="99"/>
    </row>
    <row r="1038" s="65" customFormat="1" customHeight="1" spans="1:7">
      <c r="A1038" s="92">
        <v>2150206</v>
      </c>
      <c r="B1038" s="92" t="s">
        <v>852</v>
      </c>
      <c r="C1038" s="126"/>
      <c r="D1038" s="126"/>
      <c r="E1038" s="102"/>
      <c r="F1038" s="99"/>
      <c r="G1038" s="99"/>
    </row>
    <row r="1039" s="65" customFormat="1" customHeight="1" spans="1:7">
      <c r="A1039" s="92">
        <v>2150207</v>
      </c>
      <c r="B1039" s="92" t="s">
        <v>853</v>
      </c>
      <c r="C1039" s="126"/>
      <c r="D1039" s="126"/>
      <c r="E1039" s="102"/>
      <c r="F1039" s="99"/>
      <c r="G1039" s="99"/>
    </row>
    <row r="1040" s="65" customFormat="1" customHeight="1" spans="1:7">
      <c r="A1040" s="92">
        <v>2150208</v>
      </c>
      <c r="B1040" s="92" t="s">
        <v>854</v>
      </c>
      <c r="C1040" s="126"/>
      <c r="D1040" s="126"/>
      <c r="E1040" s="102"/>
      <c r="F1040" s="99"/>
      <c r="G1040" s="99"/>
    </row>
    <row r="1041" s="65" customFormat="1" customHeight="1" spans="1:7">
      <c r="A1041" s="92">
        <v>2150209</v>
      </c>
      <c r="B1041" s="92" t="s">
        <v>855</v>
      </c>
      <c r="C1041" s="126"/>
      <c r="D1041" s="126"/>
      <c r="E1041" s="102"/>
      <c r="F1041" s="99"/>
      <c r="G1041" s="99"/>
    </row>
    <row r="1042" s="65" customFormat="1" customHeight="1" spans="1:7">
      <c r="A1042" s="92">
        <v>2150210</v>
      </c>
      <c r="B1042" s="92" t="s">
        <v>856</v>
      </c>
      <c r="C1042" s="126"/>
      <c r="D1042" s="126"/>
      <c r="E1042" s="102"/>
      <c r="F1042" s="99"/>
      <c r="G1042" s="99"/>
    </row>
    <row r="1043" s="65" customFormat="1" customHeight="1" spans="1:7">
      <c r="A1043" s="92">
        <v>2150212</v>
      </c>
      <c r="B1043" s="92" t="s">
        <v>857</v>
      </c>
      <c r="C1043" s="126"/>
      <c r="D1043" s="126"/>
      <c r="E1043" s="102"/>
      <c r="F1043" s="99"/>
      <c r="G1043" s="99"/>
    </row>
    <row r="1044" s="65" customFormat="1" customHeight="1" spans="1:7">
      <c r="A1044" s="92">
        <v>2150213</v>
      </c>
      <c r="B1044" s="92" t="s">
        <v>858</v>
      </c>
      <c r="C1044" s="126"/>
      <c r="D1044" s="126"/>
      <c r="E1044" s="102"/>
      <c r="F1044" s="99"/>
      <c r="G1044" s="99"/>
    </row>
    <row r="1045" s="65" customFormat="1" customHeight="1" spans="1:7">
      <c r="A1045" s="92">
        <v>2150214</v>
      </c>
      <c r="B1045" s="92" t="s">
        <v>859</v>
      </c>
      <c r="C1045" s="126"/>
      <c r="D1045" s="126"/>
      <c r="E1045" s="102"/>
      <c r="F1045" s="99"/>
      <c r="G1045" s="99"/>
    </row>
    <row r="1046" s="65" customFormat="1" customHeight="1" spans="1:7">
      <c r="A1046" s="92">
        <v>2150215</v>
      </c>
      <c r="B1046" s="92" t="s">
        <v>860</v>
      </c>
      <c r="C1046" s="126"/>
      <c r="D1046" s="126"/>
      <c r="E1046" s="102"/>
      <c r="F1046" s="99"/>
      <c r="G1046" s="99"/>
    </row>
    <row r="1047" s="65" customFormat="1" customHeight="1" spans="1:7">
      <c r="A1047" s="92">
        <v>2150299</v>
      </c>
      <c r="B1047" s="92" t="s">
        <v>861</v>
      </c>
      <c r="C1047" s="126"/>
      <c r="D1047" s="126"/>
      <c r="E1047" s="102">
        <v>31</v>
      </c>
      <c r="F1047" s="99"/>
      <c r="G1047" s="99">
        <v>0.2</v>
      </c>
    </row>
    <row r="1048" s="65" customFormat="1" customHeight="1" spans="1:7">
      <c r="A1048" s="92">
        <v>21503</v>
      </c>
      <c r="B1048" s="124" t="s">
        <v>862</v>
      </c>
      <c r="C1048" s="126"/>
      <c r="D1048" s="126"/>
      <c r="E1048" s="102"/>
      <c r="F1048" s="99"/>
      <c r="G1048" s="99"/>
    </row>
    <row r="1049" s="65" customFormat="1" customHeight="1" spans="1:7">
      <c r="A1049" s="92">
        <v>2150301</v>
      </c>
      <c r="B1049" s="92" t="s">
        <v>81</v>
      </c>
      <c r="C1049" s="126"/>
      <c r="D1049" s="126"/>
      <c r="E1049" s="102"/>
      <c r="F1049" s="99"/>
      <c r="G1049" s="99"/>
    </row>
    <row r="1050" s="65" customFormat="1" customHeight="1" spans="1:7">
      <c r="A1050" s="92">
        <v>2150302</v>
      </c>
      <c r="B1050" s="92" t="s">
        <v>82</v>
      </c>
      <c r="C1050" s="126"/>
      <c r="D1050" s="126"/>
      <c r="E1050" s="102"/>
      <c r="F1050" s="99"/>
      <c r="G1050" s="99"/>
    </row>
    <row r="1051" s="65" customFormat="1" customHeight="1" spans="1:7">
      <c r="A1051" s="92">
        <v>2150303</v>
      </c>
      <c r="B1051" s="92" t="s">
        <v>83</v>
      </c>
      <c r="C1051" s="126"/>
      <c r="D1051" s="126"/>
      <c r="E1051" s="102"/>
      <c r="F1051" s="99"/>
      <c r="G1051" s="99"/>
    </row>
    <row r="1052" s="65" customFormat="1" customHeight="1" spans="1:7">
      <c r="A1052" s="92">
        <v>2150399</v>
      </c>
      <c r="B1052" s="92" t="s">
        <v>863</v>
      </c>
      <c r="C1052" s="126"/>
      <c r="D1052" s="126"/>
      <c r="E1052" s="102"/>
      <c r="F1052" s="99"/>
      <c r="G1052" s="99"/>
    </row>
    <row r="1053" s="65" customFormat="1" customHeight="1" spans="1:7">
      <c r="A1053" s="92">
        <v>21505</v>
      </c>
      <c r="B1053" s="124" t="s">
        <v>864</v>
      </c>
      <c r="C1053" s="127">
        <v>191</v>
      </c>
      <c r="D1053" s="127">
        <v>2175</v>
      </c>
      <c r="E1053" s="125">
        <f>SUM(E1054:E1063)</f>
        <v>2175</v>
      </c>
      <c r="F1053" s="98">
        <f>E1053/D1053</f>
        <v>1</v>
      </c>
      <c r="G1053" s="98">
        <v>0.823551684967815</v>
      </c>
    </row>
    <row r="1054" s="65" customFormat="1" customHeight="1" spans="1:7">
      <c r="A1054" s="92">
        <v>2150501</v>
      </c>
      <c r="B1054" s="92" t="s">
        <v>81</v>
      </c>
      <c r="C1054" s="126"/>
      <c r="D1054" s="126"/>
      <c r="E1054" s="102">
        <v>95</v>
      </c>
      <c r="F1054" s="99"/>
      <c r="G1054" s="99">
        <v>1.07954545454545</v>
      </c>
    </row>
    <row r="1055" s="65" customFormat="1" customHeight="1" spans="1:7">
      <c r="A1055" s="92">
        <v>2150502</v>
      </c>
      <c r="B1055" s="92" t="s">
        <v>82</v>
      </c>
      <c r="C1055" s="126"/>
      <c r="D1055" s="126"/>
      <c r="E1055" s="102"/>
      <c r="F1055" s="99"/>
      <c r="G1055" s="99">
        <v>0</v>
      </c>
    </row>
    <row r="1056" s="65" customFormat="1" customHeight="1" spans="1:7">
      <c r="A1056" s="92">
        <v>2150503</v>
      </c>
      <c r="B1056" s="92" t="s">
        <v>83</v>
      </c>
      <c r="C1056" s="126"/>
      <c r="D1056" s="126"/>
      <c r="E1056" s="102"/>
      <c r="F1056" s="99"/>
      <c r="G1056" s="99"/>
    </row>
    <row r="1057" s="65" customFormat="1" customHeight="1" spans="1:7">
      <c r="A1057" s="92">
        <v>2150505</v>
      </c>
      <c r="B1057" s="92" t="s">
        <v>865</v>
      </c>
      <c r="C1057" s="126"/>
      <c r="D1057" s="126"/>
      <c r="E1057" s="102"/>
      <c r="F1057" s="99"/>
      <c r="G1057" s="99"/>
    </row>
    <row r="1058" s="65" customFormat="1" customHeight="1" spans="1:7">
      <c r="A1058" s="92">
        <v>2150507</v>
      </c>
      <c r="B1058" s="92" t="s">
        <v>866</v>
      </c>
      <c r="C1058" s="126"/>
      <c r="D1058" s="126"/>
      <c r="E1058" s="102"/>
      <c r="F1058" s="99"/>
      <c r="G1058" s="99"/>
    </row>
    <row r="1059" s="65" customFormat="1" customHeight="1" spans="1:7">
      <c r="A1059" s="92">
        <v>2150508</v>
      </c>
      <c r="B1059" s="92" t="s">
        <v>867</v>
      </c>
      <c r="C1059" s="126"/>
      <c r="D1059" s="126"/>
      <c r="E1059" s="102"/>
      <c r="F1059" s="99"/>
      <c r="G1059" s="99"/>
    </row>
    <row r="1060" s="65" customFormat="1" customHeight="1" spans="1:7">
      <c r="A1060" s="92">
        <v>2150516</v>
      </c>
      <c r="B1060" s="92" t="s">
        <v>868</v>
      </c>
      <c r="C1060" s="126"/>
      <c r="D1060" s="126"/>
      <c r="E1060" s="102"/>
      <c r="F1060" s="99"/>
      <c r="G1060" s="99"/>
    </row>
    <row r="1061" s="65" customFormat="1" customHeight="1" spans="1:7">
      <c r="A1061" s="92">
        <v>2150517</v>
      </c>
      <c r="B1061" s="92" t="s">
        <v>869</v>
      </c>
      <c r="C1061" s="126"/>
      <c r="D1061" s="126"/>
      <c r="E1061" s="102">
        <v>1971</v>
      </c>
      <c r="F1061" s="99"/>
      <c r="G1061" s="99">
        <v>0.800568643379366</v>
      </c>
    </row>
    <row r="1062" s="65" customFormat="1" customHeight="1" spans="1:7">
      <c r="A1062" s="92">
        <v>2150550</v>
      </c>
      <c r="B1062" s="92" t="s">
        <v>90</v>
      </c>
      <c r="C1062" s="126"/>
      <c r="D1062" s="126"/>
      <c r="E1062" s="102">
        <v>104</v>
      </c>
      <c r="F1062" s="99"/>
      <c r="G1062" s="99">
        <v>1.2093023255814</v>
      </c>
    </row>
    <row r="1063" s="65" customFormat="1" customHeight="1" spans="1:7">
      <c r="A1063" s="92">
        <v>2150599</v>
      </c>
      <c r="B1063" s="92" t="s">
        <v>870</v>
      </c>
      <c r="C1063" s="126"/>
      <c r="D1063" s="126"/>
      <c r="E1063" s="102">
        <v>5</v>
      </c>
      <c r="F1063" s="99"/>
      <c r="G1063" s="99"/>
    </row>
    <row r="1064" s="65" customFormat="1" customHeight="1" spans="1:7">
      <c r="A1064" s="92">
        <v>21507</v>
      </c>
      <c r="B1064" s="124" t="s">
        <v>871</v>
      </c>
      <c r="C1064" s="126"/>
      <c r="D1064" s="126"/>
      <c r="E1064" s="102"/>
      <c r="F1064" s="99"/>
      <c r="G1064" s="99"/>
    </row>
    <row r="1065" s="65" customFormat="1" customHeight="1" spans="1:7">
      <c r="A1065" s="92">
        <v>2150701</v>
      </c>
      <c r="B1065" s="92" t="s">
        <v>81</v>
      </c>
      <c r="C1065" s="126"/>
      <c r="D1065" s="126"/>
      <c r="E1065" s="102"/>
      <c r="F1065" s="99"/>
      <c r="G1065" s="99"/>
    </row>
    <row r="1066" s="65" customFormat="1" customHeight="1" spans="1:7">
      <c r="A1066" s="92">
        <v>2150702</v>
      </c>
      <c r="B1066" s="92" t="s">
        <v>82</v>
      </c>
      <c r="C1066" s="126"/>
      <c r="D1066" s="126"/>
      <c r="E1066" s="102"/>
      <c r="F1066" s="99"/>
      <c r="G1066" s="99"/>
    </row>
    <row r="1067" s="65" customFormat="1" customHeight="1" spans="1:7">
      <c r="A1067" s="92">
        <v>2150703</v>
      </c>
      <c r="B1067" s="92" t="s">
        <v>83</v>
      </c>
      <c r="C1067" s="126"/>
      <c r="D1067" s="126"/>
      <c r="E1067" s="102"/>
      <c r="F1067" s="99"/>
      <c r="G1067" s="99"/>
    </row>
    <row r="1068" s="65" customFormat="1" customHeight="1" spans="1:7">
      <c r="A1068" s="92">
        <v>2150704</v>
      </c>
      <c r="B1068" s="92" t="s">
        <v>872</v>
      </c>
      <c r="C1068" s="126"/>
      <c r="D1068" s="126"/>
      <c r="E1068" s="102"/>
      <c r="F1068" s="99"/>
      <c r="G1068" s="99"/>
    </row>
    <row r="1069" s="65" customFormat="1" customHeight="1" spans="1:7">
      <c r="A1069" s="92">
        <v>2150705</v>
      </c>
      <c r="B1069" s="92" t="s">
        <v>873</v>
      </c>
      <c r="C1069" s="126"/>
      <c r="D1069" s="126"/>
      <c r="E1069" s="102"/>
      <c r="F1069" s="99"/>
      <c r="G1069" s="99"/>
    </row>
    <row r="1070" s="65" customFormat="1" customHeight="1" spans="1:7">
      <c r="A1070" s="92">
        <v>2150799</v>
      </c>
      <c r="B1070" s="92" t="s">
        <v>874</v>
      </c>
      <c r="C1070" s="126"/>
      <c r="D1070" s="126"/>
      <c r="E1070" s="102"/>
      <c r="F1070" s="99"/>
      <c r="G1070" s="99"/>
    </row>
    <row r="1071" s="65" customFormat="1" customHeight="1" spans="1:7">
      <c r="A1071" s="92">
        <v>21508</v>
      </c>
      <c r="B1071" s="124" t="s">
        <v>875</v>
      </c>
      <c r="C1071" s="127"/>
      <c r="D1071" s="127">
        <v>853</v>
      </c>
      <c r="E1071" s="125">
        <f>SUM(E1072:E1078)</f>
        <v>815</v>
      </c>
      <c r="F1071" s="98">
        <f>E1071/D1071</f>
        <v>0.955451348182884</v>
      </c>
      <c r="G1071" s="98">
        <v>3.26</v>
      </c>
    </row>
    <row r="1072" s="65" customFormat="1" customHeight="1" spans="1:7">
      <c r="A1072" s="92">
        <v>2150801</v>
      </c>
      <c r="B1072" s="92" t="s">
        <v>81</v>
      </c>
      <c r="C1072" s="126"/>
      <c r="D1072" s="126"/>
      <c r="E1072" s="102"/>
      <c r="F1072" s="99"/>
      <c r="G1072" s="99"/>
    </row>
    <row r="1073" s="65" customFormat="1" customHeight="1" spans="1:7">
      <c r="A1073" s="92">
        <v>2150802</v>
      </c>
      <c r="B1073" s="92" t="s">
        <v>82</v>
      </c>
      <c r="C1073" s="126"/>
      <c r="D1073" s="126"/>
      <c r="E1073" s="102"/>
      <c r="F1073" s="99"/>
      <c r="G1073" s="99"/>
    </row>
    <row r="1074" s="65" customFormat="1" customHeight="1" spans="1:7">
      <c r="A1074" s="92">
        <v>2150803</v>
      </c>
      <c r="B1074" s="92" t="s">
        <v>83</v>
      </c>
      <c r="C1074" s="126"/>
      <c r="D1074" s="126"/>
      <c r="E1074" s="102"/>
      <c r="F1074" s="99"/>
      <c r="G1074" s="99"/>
    </row>
    <row r="1075" s="65" customFormat="1" customHeight="1" spans="1:7">
      <c r="A1075" s="92">
        <v>2150804</v>
      </c>
      <c r="B1075" s="92" t="s">
        <v>876</v>
      </c>
      <c r="C1075" s="126"/>
      <c r="D1075" s="126"/>
      <c r="E1075" s="102"/>
      <c r="F1075" s="99"/>
      <c r="G1075" s="99"/>
    </row>
    <row r="1076" s="65" customFormat="1" customHeight="1" spans="1:7">
      <c r="A1076" s="92">
        <v>2150805</v>
      </c>
      <c r="B1076" s="92" t="s">
        <v>877</v>
      </c>
      <c r="C1076" s="126"/>
      <c r="D1076" s="126"/>
      <c r="E1076" s="102"/>
      <c r="F1076" s="99"/>
      <c r="G1076" s="99">
        <v>0</v>
      </c>
    </row>
    <row r="1077" s="65" customFormat="1" customHeight="1" spans="1:7">
      <c r="A1077" s="92">
        <v>2150806</v>
      </c>
      <c r="B1077" s="92" t="s">
        <v>878</v>
      </c>
      <c r="C1077" s="126"/>
      <c r="D1077" s="126"/>
      <c r="E1077" s="102"/>
      <c r="F1077" s="99"/>
      <c r="G1077" s="99"/>
    </row>
    <row r="1078" s="65" customFormat="1" customHeight="1" spans="1:7">
      <c r="A1078" s="92">
        <v>2150899</v>
      </c>
      <c r="B1078" s="92" t="s">
        <v>879</v>
      </c>
      <c r="C1078" s="126"/>
      <c r="D1078" s="126"/>
      <c r="E1078" s="102">
        <v>815</v>
      </c>
      <c r="F1078" s="99"/>
      <c r="G1078" s="99">
        <v>2.23287671232877</v>
      </c>
    </row>
    <row r="1079" s="65" customFormat="1" customHeight="1" spans="1:7">
      <c r="A1079" s="92">
        <v>21599</v>
      </c>
      <c r="B1079" s="124" t="s">
        <v>880</v>
      </c>
      <c r="C1079" s="126"/>
      <c r="D1079" s="126"/>
      <c r="E1079" s="102"/>
      <c r="F1079" s="99"/>
      <c r="G1079" s="99">
        <v>0</v>
      </c>
    </row>
    <row r="1080" s="65" customFormat="1" customHeight="1" spans="1:7">
      <c r="A1080" s="92">
        <v>2159901</v>
      </c>
      <c r="B1080" s="92" t="s">
        <v>881</v>
      </c>
      <c r="C1080" s="126"/>
      <c r="D1080" s="126"/>
      <c r="E1080" s="102"/>
      <c r="F1080" s="99"/>
      <c r="G1080" s="99"/>
    </row>
    <row r="1081" s="65" customFormat="1" customHeight="1" spans="1:7">
      <c r="A1081" s="92">
        <v>2159904</v>
      </c>
      <c r="B1081" s="92" t="s">
        <v>882</v>
      </c>
      <c r="C1081" s="126"/>
      <c r="D1081" s="126"/>
      <c r="E1081" s="102"/>
      <c r="F1081" s="99"/>
      <c r="G1081" s="99"/>
    </row>
    <row r="1082" s="65" customFormat="1" customHeight="1" spans="1:7">
      <c r="A1082" s="92">
        <v>2159905</v>
      </c>
      <c r="B1082" s="92" t="s">
        <v>883</v>
      </c>
      <c r="C1082" s="126"/>
      <c r="D1082" s="126"/>
      <c r="E1082" s="102"/>
      <c r="F1082" s="99"/>
      <c r="G1082" s="99"/>
    </row>
    <row r="1083" s="65" customFormat="1" customHeight="1" spans="1:7">
      <c r="A1083" s="92">
        <v>2159906</v>
      </c>
      <c r="B1083" s="92" t="s">
        <v>884</v>
      </c>
      <c r="C1083" s="126"/>
      <c r="D1083" s="126"/>
      <c r="E1083" s="102"/>
      <c r="F1083" s="99"/>
      <c r="G1083" s="99"/>
    </row>
    <row r="1084" s="65" customFormat="1" customHeight="1" spans="1:7">
      <c r="A1084" s="92">
        <v>2159999</v>
      </c>
      <c r="B1084" s="92" t="s">
        <v>885</v>
      </c>
      <c r="C1084" s="126"/>
      <c r="D1084" s="126"/>
      <c r="E1084" s="102"/>
      <c r="F1084" s="99"/>
      <c r="G1084" s="99">
        <v>0</v>
      </c>
    </row>
    <row r="1085" s="65" customFormat="1" customHeight="1" spans="1:7">
      <c r="A1085" s="92">
        <v>216</v>
      </c>
      <c r="B1085" s="124" t="s">
        <v>886</v>
      </c>
      <c r="C1085" s="148">
        <f>SUM(C1086,C1096,C1102)</f>
        <v>141</v>
      </c>
      <c r="D1085" s="148">
        <f>SUM(D1086,D1096,D1102)</f>
        <v>821</v>
      </c>
      <c r="E1085" s="125">
        <f>SUM(E1086,E1096,E1102)</f>
        <v>757</v>
      </c>
      <c r="F1085" s="98">
        <f>E1085/D1085</f>
        <v>0.92204628501827</v>
      </c>
      <c r="G1085" s="98">
        <v>0.382130237253912</v>
      </c>
    </row>
    <row r="1086" s="65" customFormat="1" customHeight="1" spans="1:7">
      <c r="A1086" s="92">
        <v>21602</v>
      </c>
      <c r="B1086" s="124" t="s">
        <v>887</v>
      </c>
      <c r="C1086" s="127">
        <v>141</v>
      </c>
      <c r="D1086" s="127">
        <v>687</v>
      </c>
      <c r="E1086" s="125">
        <f>SUM(E1087:E1095)</f>
        <v>626</v>
      </c>
      <c r="F1086" s="98">
        <f>E1086/D1086</f>
        <v>0.911208151382824</v>
      </c>
      <c r="G1086" s="98">
        <v>0.446186742694227</v>
      </c>
    </row>
    <row r="1087" s="65" customFormat="1" customHeight="1" spans="1:7">
      <c r="A1087" s="92">
        <v>2160201</v>
      </c>
      <c r="B1087" s="92" t="s">
        <v>81</v>
      </c>
      <c r="C1087" s="126"/>
      <c r="D1087" s="126"/>
      <c r="E1087" s="102"/>
      <c r="F1087" s="99"/>
      <c r="G1087" s="99"/>
    </row>
    <row r="1088" s="65" customFormat="1" customHeight="1" spans="1:7">
      <c r="A1088" s="92">
        <v>2160202</v>
      </c>
      <c r="B1088" s="92" t="s">
        <v>82</v>
      </c>
      <c r="C1088" s="126"/>
      <c r="D1088" s="126"/>
      <c r="E1088" s="102"/>
      <c r="F1088" s="99"/>
      <c r="G1088" s="99"/>
    </row>
    <row r="1089" s="65" customFormat="1" customHeight="1" spans="1:7">
      <c r="A1089" s="92">
        <v>2160203</v>
      </c>
      <c r="B1089" s="92" t="s">
        <v>83</v>
      </c>
      <c r="C1089" s="126"/>
      <c r="D1089" s="126"/>
      <c r="E1089" s="102"/>
      <c r="F1089" s="99"/>
      <c r="G1089" s="99"/>
    </row>
    <row r="1090" s="65" customFormat="1" customHeight="1" spans="1:7">
      <c r="A1090" s="92">
        <v>2160216</v>
      </c>
      <c r="B1090" s="92" t="s">
        <v>888</v>
      </c>
      <c r="C1090" s="126"/>
      <c r="D1090" s="126"/>
      <c r="E1090" s="102"/>
      <c r="F1090" s="99"/>
      <c r="G1090" s="99"/>
    </row>
    <row r="1091" s="65" customFormat="1" customHeight="1" spans="1:7">
      <c r="A1091" s="92">
        <v>2160217</v>
      </c>
      <c r="B1091" s="92" t="s">
        <v>889</v>
      </c>
      <c r="C1091" s="126"/>
      <c r="D1091" s="126"/>
      <c r="E1091" s="102"/>
      <c r="F1091" s="99"/>
      <c r="G1091" s="99"/>
    </row>
    <row r="1092" s="65" customFormat="1" customHeight="1" spans="1:7">
      <c r="A1092" s="92">
        <v>2160218</v>
      </c>
      <c r="B1092" s="92" t="s">
        <v>890</v>
      </c>
      <c r="C1092" s="126"/>
      <c r="D1092" s="126"/>
      <c r="E1092" s="102"/>
      <c r="F1092" s="99"/>
      <c r="G1092" s="99"/>
    </row>
    <row r="1093" s="65" customFormat="1" customHeight="1" spans="1:7">
      <c r="A1093" s="92">
        <v>2160219</v>
      </c>
      <c r="B1093" s="92" t="s">
        <v>891</v>
      </c>
      <c r="C1093" s="126"/>
      <c r="D1093" s="126"/>
      <c r="E1093" s="102"/>
      <c r="F1093" s="99"/>
      <c r="G1093" s="99"/>
    </row>
    <row r="1094" s="65" customFormat="1" customHeight="1" spans="1:7">
      <c r="A1094" s="92">
        <v>2160250</v>
      </c>
      <c r="B1094" s="92" t="s">
        <v>90</v>
      </c>
      <c r="C1094" s="126"/>
      <c r="D1094" s="126"/>
      <c r="E1094" s="102"/>
      <c r="F1094" s="99"/>
      <c r="G1094" s="99"/>
    </row>
    <row r="1095" s="65" customFormat="1" customHeight="1" spans="1:7">
      <c r="A1095" s="92">
        <v>2160299</v>
      </c>
      <c r="B1095" s="92" t="s">
        <v>892</v>
      </c>
      <c r="C1095" s="126"/>
      <c r="D1095" s="126"/>
      <c r="E1095" s="102">
        <v>626</v>
      </c>
      <c r="F1095" s="99"/>
      <c r="G1095" s="99">
        <v>0.446186742694227</v>
      </c>
    </row>
    <row r="1096" s="65" customFormat="1" customHeight="1" spans="1:7">
      <c r="A1096" s="92">
        <v>21606</v>
      </c>
      <c r="B1096" s="124" t="s">
        <v>893</v>
      </c>
      <c r="C1096" s="127"/>
      <c r="D1096" s="127">
        <v>0</v>
      </c>
      <c r="E1096" s="125">
        <f>SUM(E1097:E1101)</f>
        <v>0</v>
      </c>
      <c r="F1096" s="98"/>
      <c r="G1096" s="98"/>
    </row>
    <row r="1097" s="65" customFormat="1" customHeight="1" spans="1:7">
      <c r="A1097" s="92">
        <v>2160601</v>
      </c>
      <c r="B1097" s="92" t="s">
        <v>81</v>
      </c>
      <c r="C1097" s="126"/>
      <c r="D1097" s="126"/>
      <c r="E1097" s="102"/>
      <c r="F1097" s="99"/>
      <c r="G1097" s="99"/>
    </row>
    <row r="1098" s="65" customFormat="1" customHeight="1" spans="1:7">
      <c r="A1098" s="92">
        <v>2160602</v>
      </c>
      <c r="B1098" s="92" t="s">
        <v>82</v>
      </c>
      <c r="C1098" s="126"/>
      <c r="D1098" s="126"/>
      <c r="E1098" s="102"/>
      <c r="F1098" s="99"/>
      <c r="G1098" s="99"/>
    </row>
    <row r="1099" s="65" customFormat="1" customHeight="1" spans="1:7">
      <c r="A1099" s="92">
        <v>2160603</v>
      </c>
      <c r="B1099" s="92" t="s">
        <v>83</v>
      </c>
      <c r="C1099" s="126"/>
      <c r="D1099" s="126"/>
      <c r="E1099" s="102"/>
      <c r="F1099" s="99"/>
      <c r="G1099" s="99"/>
    </row>
    <row r="1100" s="65" customFormat="1" customHeight="1" spans="1:7">
      <c r="A1100" s="92">
        <v>2160607</v>
      </c>
      <c r="B1100" s="92" t="s">
        <v>894</v>
      </c>
      <c r="C1100" s="126"/>
      <c r="D1100" s="126"/>
      <c r="E1100" s="102"/>
      <c r="F1100" s="99"/>
      <c r="G1100" s="99"/>
    </row>
    <row r="1101" s="65" customFormat="1" customHeight="1" spans="1:7">
      <c r="A1101" s="92">
        <v>2160699</v>
      </c>
      <c r="B1101" s="92" t="s">
        <v>895</v>
      </c>
      <c r="C1101" s="126"/>
      <c r="D1101" s="126"/>
      <c r="E1101" s="102"/>
      <c r="F1101" s="99"/>
      <c r="G1101" s="99"/>
    </row>
    <row r="1102" s="65" customFormat="1" customHeight="1" spans="1:7">
      <c r="A1102" s="92">
        <v>21699</v>
      </c>
      <c r="B1102" s="124" t="s">
        <v>896</v>
      </c>
      <c r="C1102" s="127"/>
      <c r="D1102" s="127">
        <v>134</v>
      </c>
      <c r="E1102" s="125">
        <f>SUM(E1103:E1104)</f>
        <v>131</v>
      </c>
      <c r="F1102" s="98">
        <f>E1102/D1102</f>
        <v>0.977611940298508</v>
      </c>
      <c r="G1102" s="98">
        <v>0.226643598615917</v>
      </c>
    </row>
    <row r="1103" s="65" customFormat="1" customHeight="1" spans="1:7">
      <c r="A1103" s="92">
        <v>2169901</v>
      </c>
      <c r="B1103" s="92" t="s">
        <v>897</v>
      </c>
      <c r="C1103" s="126"/>
      <c r="D1103" s="126"/>
      <c r="E1103" s="102"/>
      <c r="F1103" s="99"/>
      <c r="G1103" s="99"/>
    </row>
    <row r="1104" s="65" customFormat="1" customHeight="1" spans="1:7">
      <c r="A1104" s="92">
        <v>2169999</v>
      </c>
      <c r="B1104" s="92" t="s">
        <v>898</v>
      </c>
      <c r="C1104" s="126"/>
      <c r="D1104" s="126"/>
      <c r="E1104" s="102">
        <v>131</v>
      </c>
      <c r="F1104" s="99"/>
      <c r="G1104" s="99">
        <v>0.226643598615917</v>
      </c>
    </row>
    <row r="1105" s="65" customFormat="1" customHeight="1" spans="1:7">
      <c r="A1105" s="92">
        <v>217</v>
      </c>
      <c r="B1105" s="124" t="s">
        <v>899</v>
      </c>
      <c r="C1105" s="126"/>
      <c r="D1105" s="126"/>
      <c r="E1105" s="102"/>
      <c r="F1105" s="99"/>
      <c r="G1105" s="99">
        <v>0</v>
      </c>
    </row>
    <row r="1106" s="65" customFormat="1" customHeight="1" spans="1:7">
      <c r="A1106" s="92">
        <v>21701</v>
      </c>
      <c r="B1106" s="124" t="s">
        <v>900</v>
      </c>
      <c r="C1106" s="126"/>
      <c r="D1106" s="126"/>
      <c r="E1106" s="102"/>
      <c r="F1106" s="99"/>
      <c r="G1106" s="99"/>
    </row>
    <row r="1107" s="65" customFormat="1" customHeight="1" spans="1:7">
      <c r="A1107" s="92">
        <v>2170101</v>
      </c>
      <c r="B1107" s="92" t="s">
        <v>81</v>
      </c>
      <c r="C1107" s="126"/>
      <c r="D1107" s="126"/>
      <c r="E1107" s="102"/>
      <c r="F1107" s="99"/>
      <c r="G1107" s="99"/>
    </row>
    <row r="1108" s="65" customFormat="1" customHeight="1" spans="1:7">
      <c r="A1108" s="92">
        <v>2170102</v>
      </c>
      <c r="B1108" s="92" t="s">
        <v>82</v>
      </c>
      <c r="C1108" s="126"/>
      <c r="D1108" s="126"/>
      <c r="E1108" s="102"/>
      <c r="F1108" s="99"/>
      <c r="G1108" s="99"/>
    </row>
    <row r="1109" s="65" customFormat="1" customHeight="1" spans="1:7">
      <c r="A1109" s="92">
        <v>2170103</v>
      </c>
      <c r="B1109" s="92" t="s">
        <v>83</v>
      </c>
      <c r="C1109" s="126"/>
      <c r="D1109" s="126"/>
      <c r="E1109" s="102"/>
      <c r="F1109" s="99"/>
      <c r="G1109" s="99"/>
    </row>
    <row r="1110" s="65" customFormat="1" customHeight="1" spans="1:7">
      <c r="A1110" s="92">
        <v>2170104</v>
      </c>
      <c r="B1110" s="92" t="s">
        <v>901</v>
      </c>
      <c r="C1110" s="126"/>
      <c r="D1110" s="126"/>
      <c r="E1110" s="102"/>
      <c r="F1110" s="99"/>
      <c r="G1110" s="99"/>
    </row>
    <row r="1111" s="65" customFormat="1" customHeight="1" spans="1:7">
      <c r="A1111" s="92">
        <v>2170150</v>
      </c>
      <c r="B1111" s="92" t="s">
        <v>90</v>
      </c>
      <c r="C1111" s="126"/>
      <c r="D1111" s="126"/>
      <c r="E1111" s="102"/>
      <c r="F1111" s="99"/>
      <c r="G1111" s="99"/>
    </row>
    <row r="1112" s="65" customFormat="1" customHeight="1" spans="1:7">
      <c r="A1112" s="92">
        <v>2170199</v>
      </c>
      <c r="B1112" s="92" t="s">
        <v>902</v>
      </c>
      <c r="C1112" s="126"/>
      <c r="D1112" s="126"/>
      <c r="E1112" s="102"/>
      <c r="F1112" s="99"/>
      <c r="G1112" s="99"/>
    </row>
    <row r="1113" s="65" customFormat="1" customHeight="1" spans="1:7">
      <c r="A1113" s="92">
        <v>21702</v>
      </c>
      <c r="B1113" s="124" t="s">
        <v>903</v>
      </c>
      <c r="C1113" s="126"/>
      <c r="D1113" s="126"/>
      <c r="E1113" s="102"/>
      <c r="F1113" s="99"/>
      <c r="G1113" s="99"/>
    </row>
    <row r="1114" s="65" customFormat="1" customHeight="1" spans="1:7">
      <c r="A1114" s="92">
        <v>2170201</v>
      </c>
      <c r="B1114" s="92" t="s">
        <v>904</v>
      </c>
      <c r="C1114" s="126"/>
      <c r="D1114" s="126"/>
      <c r="E1114" s="102"/>
      <c r="F1114" s="99"/>
      <c r="G1114" s="99"/>
    </row>
    <row r="1115" s="65" customFormat="1" customHeight="1" spans="1:7">
      <c r="A1115" s="92">
        <v>2170202</v>
      </c>
      <c r="B1115" s="92" t="s">
        <v>905</v>
      </c>
      <c r="C1115" s="126"/>
      <c r="D1115" s="126"/>
      <c r="E1115" s="102"/>
      <c r="F1115" s="99"/>
      <c r="G1115" s="99"/>
    </row>
    <row r="1116" s="65" customFormat="1" customHeight="1" spans="1:7">
      <c r="A1116" s="92">
        <v>2170203</v>
      </c>
      <c r="B1116" s="92" t="s">
        <v>906</v>
      </c>
      <c r="C1116" s="126"/>
      <c r="D1116" s="126"/>
      <c r="E1116" s="102"/>
      <c r="F1116" s="99"/>
      <c r="G1116" s="99"/>
    </row>
    <row r="1117" s="65" customFormat="1" customHeight="1" spans="1:7">
      <c r="A1117" s="92">
        <v>2170204</v>
      </c>
      <c r="B1117" s="92" t="s">
        <v>907</v>
      </c>
      <c r="C1117" s="126"/>
      <c r="D1117" s="126"/>
      <c r="E1117" s="102"/>
      <c r="F1117" s="99"/>
      <c r="G1117" s="99"/>
    </row>
    <row r="1118" s="65" customFormat="1" customHeight="1" spans="1:7">
      <c r="A1118" s="92">
        <v>2170205</v>
      </c>
      <c r="B1118" s="92" t="s">
        <v>908</v>
      </c>
      <c r="C1118" s="126"/>
      <c r="D1118" s="126"/>
      <c r="E1118" s="102"/>
      <c r="F1118" s="99"/>
      <c r="G1118" s="99"/>
    </row>
    <row r="1119" s="65" customFormat="1" customHeight="1" spans="1:7">
      <c r="A1119" s="92">
        <v>2170206</v>
      </c>
      <c r="B1119" s="92" t="s">
        <v>909</v>
      </c>
      <c r="C1119" s="126"/>
      <c r="D1119" s="126"/>
      <c r="E1119" s="102"/>
      <c r="F1119" s="99"/>
      <c r="G1119" s="99"/>
    </row>
    <row r="1120" s="65" customFormat="1" customHeight="1" spans="1:7">
      <c r="A1120" s="92">
        <v>2170207</v>
      </c>
      <c r="B1120" s="92" t="s">
        <v>910</v>
      </c>
      <c r="C1120" s="126"/>
      <c r="D1120" s="126"/>
      <c r="E1120" s="102"/>
      <c r="F1120" s="99"/>
      <c r="G1120" s="99"/>
    </row>
    <row r="1121" s="65" customFormat="1" customHeight="1" spans="1:7">
      <c r="A1121" s="92">
        <v>2170208</v>
      </c>
      <c r="B1121" s="92" t="s">
        <v>911</v>
      </c>
      <c r="C1121" s="126"/>
      <c r="D1121" s="126"/>
      <c r="E1121" s="102"/>
      <c r="F1121" s="99"/>
      <c r="G1121" s="99"/>
    </row>
    <row r="1122" s="65" customFormat="1" customHeight="1" spans="1:7">
      <c r="A1122" s="92">
        <v>2170299</v>
      </c>
      <c r="B1122" s="92" t="s">
        <v>912</v>
      </c>
      <c r="C1122" s="126"/>
      <c r="D1122" s="126"/>
      <c r="E1122" s="102"/>
      <c r="F1122" s="99"/>
      <c r="G1122" s="99"/>
    </row>
    <row r="1123" s="65" customFormat="1" customHeight="1" spans="1:7">
      <c r="A1123" s="92">
        <v>21703</v>
      </c>
      <c r="B1123" s="124" t="s">
        <v>913</v>
      </c>
      <c r="C1123" s="126"/>
      <c r="D1123" s="126"/>
      <c r="E1123" s="102"/>
      <c r="F1123" s="99"/>
      <c r="G1123" s="99"/>
    </row>
    <row r="1124" s="65" customFormat="1" customHeight="1" spans="1:7">
      <c r="A1124" s="92">
        <v>2170301</v>
      </c>
      <c r="B1124" s="92" t="s">
        <v>914</v>
      </c>
      <c r="C1124" s="126"/>
      <c r="D1124" s="126"/>
      <c r="E1124" s="102"/>
      <c r="F1124" s="99"/>
      <c r="G1124" s="99"/>
    </row>
    <row r="1125" s="65" customFormat="1" customHeight="1" spans="1:7">
      <c r="A1125" s="92">
        <v>2170302</v>
      </c>
      <c r="B1125" s="92" t="s">
        <v>915</v>
      </c>
      <c r="C1125" s="126"/>
      <c r="D1125" s="126"/>
      <c r="E1125" s="102"/>
      <c r="F1125" s="99"/>
      <c r="G1125" s="99"/>
    </row>
    <row r="1126" s="65" customFormat="1" customHeight="1" spans="1:7">
      <c r="A1126" s="92">
        <v>2170303</v>
      </c>
      <c r="B1126" s="92" t="s">
        <v>916</v>
      </c>
      <c r="C1126" s="126"/>
      <c r="D1126" s="126"/>
      <c r="E1126" s="102"/>
      <c r="F1126" s="99"/>
      <c r="G1126" s="99"/>
    </row>
    <row r="1127" s="65" customFormat="1" customHeight="1" spans="1:7">
      <c r="A1127" s="92">
        <v>2170304</v>
      </c>
      <c r="B1127" s="92" t="s">
        <v>917</v>
      </c>
      <c r="C1127" s="126"/>
      <c r="D1127" s="126"/>
      <c r="E1127" s="102"/>
      <c r="F1127" s="99"/>
      <c r="G1127" s="99"/>
    </row>
    <row r="1128" s="65" customFormat="1" customHeight="1" spans="1:7">
      <c r="A1128" s="92">
        <v>2170399</v>
      </c>
      <c r="B1128" s="92" t="s">
        <v>918</v>
      </c>
      <c r="C1128" s="126"/>
      <c r="D1128" s="126"/>
      <c r="E1128" s="102"/>
      <c r="F1128" s="99"/>
      <c r="G1128" s="99"/>
    </row>
    <row r="1129" s="65" customFormat="1" customHeight="1" spans="1:7">
      <c r="A1129" s="92">
        <v>21704</v>
      </c>
      <c r="B1129" s="124" t="s">
        <v>919</v>
      </c>
      <c r="C1129" s="126"/>
      <c r="D1129" s="126"/>
      <c r="E1129" s="102"/>
      <c r="F1129" s="99"/>
      <c r="G1129" s="99"/>
    </row>
    <row r="1130" s="65" customFormat="1" customHeight="1" spans="1:7">
      <c r="A1130" s="92">
        <v>2170401</v>
      </c>
      <c r="B1130" s="92" t="s">
        <v>920</v>
      </c>
      <c r="C1130" s="126"/>
      <c r="D1130" s="126"/>
      <c r="E1130" s="102"/>
      <c r="F1130" s="99"/>
      <c r="G1130" s="99"/>
    </row>
    <row r="1131" s="65" customFormat="1" customHeight="1" spans="1:7">
      <c r="A1131" s="92">
        <v>2170499</v>
      </c>
      <c r="B1131" s="92" t="s">
        <v>921</v>
      </c>
      <c r="C1131" s="126"/>
      <c r="D1131" s="126"/>
      <c r="E1131" s="102"/>
      <c r="F1131" s="99"/>
      <c r="G1131" s="99"/>
    </row>
    <row r="1132" s="65" customFormat="1" customHeight="1" spans="1:7">
      <c r="A1132" s="92">
        <v>21799</v>
      </c>
      <c r="B1132" s="124" t="s">
        <v>922</v>
      </c>
      <c r="C1132" s="126"/>
      <c r="D1132" s="126"/>
      <c r="E1132" s="102"/>
      <c r="F1132" s="99"/>
      <c r="G1132" s="99">
        <v>0</v>
      </c>
    </row>
    <row r="1133" s="65" customFormat="1" customHeight="1" spans="1:7">
      <c r="A1133" s="92">
        <v>2179902</v>
      </c>
      <c r="B1133" s="92" t="s">
        <v>923</v>
      </c>
      <c r="C1133" s="126"/>
      <c r="D1133" s="126"/>
      <c r="E1133" s="102"/>
      <c r="F1133" s="99"/>
      <c r="G1133" s="99"/>
    </row>
    <row r="1134" s="65" customFormat="1" customHeight="1" spans="1:7">
      <c r="A1134" s="92">
        <v>2179999</v>
      </c>
      <c r="B1134" s="92" t="s">
        <v>924</v>
      </c>
      <c r="C1134" s="126"/>
      <c r="D1134" s="126"/>
      <c r="E1134" s="102"/>
      <c r="F1134" s="99"/>
      <c r="G1134" s="99">
        <v>0</v>
      </c>
    </row>
    <row r="1135" s="65" customFormat="1" customHeight="1" spans="1:7">
      <c r="A1135" s="92">
        <v>219</v>
      </c>
      <c r="B1135" s="124" t="s">
        <v>925</v>
      </c>
      <c r="C1135" s="126"/>
      <c r="D1135" s="126"/>
      <c r="E1135" s="102"/>
      <c r="F1135" s="99"/>
      <c r="G1135" s="99"/>
    </row>
    <row r="1136" s="65" customFormat="1" customHeight="1" spans="1:7">
      <c r="A1136" s="92">
        <v>21901</v>
      </c>
      <c r="B1136" s="124" t="s">
        <v>926</v>
      </c>
      <c r="C1136" s="126"/>
      <c r="D1136" s="126"/>
      <c r="E1136" s="102"/>
      <c r="F1136" s="99"/>
      <c r="G1136" s="99"/>
    </row>
    <row r="1137" s="65" customFormat="1" customHeight="1" spans="1:7">
      <c r="A1137" s="92">
        <v>21902</v>
      </c>
      <c r="B1137" s="124" t="s">
        <v>927</v>
      </c>
      <c r="C1137" s="126"/>
      <c r="D1137" s="126"/>
      <c r="E1137" s="102"/>
      <c r="F1137" s="99"/>
      <c r="G1137" s="99"/>
    </row>
    <row r="1138" s="65" customFormat="1" customHeight="1" spans="1:7">
      <c r="A1138" s="92">
        <v>21903</v>
      </c>
      <c r="B1138" s="124" t="s">
        <v>928</v>
      </c>
      <c r="C1138" s="126"/>
      <c r="D1138" s="126"/>
      <c r="E1138" s="102"/>
      <c r="F1138" s="99"/>
      <c r="G1138" s="99"/>
    </row>
    <row r="1139" s="65" customFormat="1" customHeight="1" spans="1:7">
      <c r="A1139" s="92">
        <v>21904</v>
      </c>
      <c r="B1139" s="124" t="s">
        <v>929</v>
      </c>
      <c r="C1139" s="126"/>
      <c r="D1139" s="126"/>
      <c r="E1139" s="102"/>
      <c r="F1139" s="99"/>
      <c r="G1139" s="99"/>
    </row>
    <row r="1140" s="65" customFormat="1" customHeight="1" spans="1:7">
      <c r="A1140" s="92">
        <v>21905</v>
      </c>
      <c r="B1140" s="124" t="s">
        <v>930</v>
      </c>
      <c r="C1140" s="126"/>
      <c r="D1140" s="126"/>
      <c r="E1140" s="102"/>
      <c r="F1140" s="99"/>
      <c r="G1140" s="99"/>
    </row>
    <row r="1141" s="65" customFormat="1" customHeight="1" spans="1:7">
      <c r="A1141" s="92">
        <v>21906</v>
      </c>
      <c r="B1141" s="124" t="s">
        <v>711</v>
      </c>
      <c r="C1141" s="126"/>
      <c r="D1141" s="126"/>
      <c r="E1141" s="102"/>
      <c r="F1141" s="99"/>
      <c r="G1141" s="99"/>
    </row>
    <row r="1142" s="65" customFormat="1" customHeight="1" spans="1:7">
      <c r="A1142" s="92">
        <v>21907</v>
      </c>
      <c r="B1142" s="124" t="s">
        <v>931</v>
      </c>
      <c r="C1142" s="126"/>
      <c r="D1142" s="126"/>
      <c r="E1142" s="102"/>
      <c r="F1142" s="99"/>
      <c r="G1142" s="99"/>
    </row>
    <row r="1143" s="65" customFormat="1" customHeight="1" spans="1:7">
      <c r="A1143" s="92">
        <v>21908</v>
      </c>
      <c r="B1143" s="124" t="s">
        <v>932</v>
      </c>
      <c r="C1143" s="126"/>
      <c r="D1143" s="126"/>
      <c r="E1143" s="102"/>
      <c r="F1143" s="99"/>
      <c r="G1143" s="99"/>
    </row>
    <row r="1144" s="65" customFormat="1" customHeight="1" spans="1:7">
      <c r="A1144" s="92">
        <v>21999</v>
      </c>
      <c r="B1144" s="124" t="s">
        <v>933</v>
      </c>
      <c r="C1144" s="126"/>
      <c r="D1144" s="126"/>
      <c r="E1144" s="102"/>
      <c r="F1144" s="99"/>
      <c r="G1144" s="99"/>
    </row>
    <row r="1145" s="65" customFormat="1" customHeight="1" spans="1:7">
      <c r="A1145" s="92">
        <v>220</v>
      </c>
      <c r="B1145" s="124" t="s">
        <v>934</v>
      </c>
      <c r="C1145" s="148">
        <f>SUM(C1146,C1173,C1188)</f>
        <v>107</v>
      </c>
      <c r="D1145" s="148">
        <f>SUM(D1146,D1173,D1188)</f>
        <v>2250</v>
      </c>
      <c r="E1145" s="125">
        <f>SUM(E1146,E1173,E1188)</f>
        <v>1240</v>
      </c>
      <c r="F1145" s="98">
        <f>E1145/D1145</f>
        <v>0.551111111111111</v>
      </c>
      <c r="G1145" s="98">
        <v>0.943683409436834</v>
      </c>
    </row>
    <row r="1146" s="65" customFormat="1" customHeight="1" spans="1:7">
      <c r="A1146" s="92">
        <v>22001</v>
      </c>
      <c r="B1146" s="124" t="s">
        <v>935</v>
      </c>
      <c r="C1146" s="127">
        <v>107</v>
      </c>
      <c r="D1146" s="127">
        <v>2250</v>
      </c>
      <c r="E1146" s="125">
        <f>SUM(E1147:E1172)</f>
        <v>1240</v>
      </c>
      <c r="F1146" s="98">
        <f>E1146/D1146</f>
        <v>0.551111111111111</v>
      </c>
      <c r="G1146" s="98">
        <v>0.943683409436834</v>
      </c>
    </row>
    <row r="1147" s="65" customFormat="1" customHeight="1" spans="1:7">
      <c r="A1147" s="92">
        <v>2200101</v>
      </c>
      <c r="B1147" s="92" t="s">
        <v>81</v>
      </c>
      <c r="C1147" s="126"/>
      <c r="D1147" s="126"/>
      <c r="E1147" s="102">
        <v>70</v>
      </c>
      <c r="F1147" s="99"/>
      <c r="G1147" s="99">
        <v>1.45833333333333</v>
      </c>
    </row>
    <row r="1148" s="65" customFormat="1" customHeight="1" spans="1:7">
      <c r="A1148" s="92">
        <v>2200102</v>
      </c>
      <c r="B1148" s="92" t="s">
        <v>82</v>
      </c>
      <c r="C1148" s="126"/>
      <c r="D1148" s="126"/>
      <c r="E1148" s="102">
        <v>51</v>
      </c>
      <c r="F1148" s="99"/>
      <c r="G1148" s="99">
        <v>6.375</v>
      </c>
    </row>
    <row r="1149" s="65" customFormat="1" customHeight="1" spans="1:7">
      <c r="A1149" s="92">
        <v>2200103</v>
      </c>
      <c r="B1149" s="92" t="s">
        <v>83</v>
      </c>
      <c r="C1149" s="126"/>
      <c r="D1149" s="126"/>
      <c r="E1149" s="102"/>
      <c r="F1149" s="99"/>
      <c r="G1149" s="99"/>
    </row>
    <row r="1150" s="65" customFormat="1" customHeight="1" spans="1:7">
      <c r="A1150" s="92">
        <v>2200104</v>
      </c>
      <c r="B1150" s="92" t="s">
        <v>936</v>
      </c>
      <c r="C1150" s="126"/>
      <c r="D1150" s="126"/>
      <c r="E1150" s="102"/>
      <c r="F1150" s="99"/>
      <c r="G1150" s="99"/>
    </row>
    <row r="1151" s="65" customFormat="1" customHeight="1" spans="1:7">
      <c r="A1151" s="92">
        <v>2200106</v>
      </c>
      <c r="B1151" s="92" t="s">
        <v>937</v>
      </c>
      <c r="C1151" s="126"/>
      <c r="D1151" s="126"/>
      <c r="E1151" s="102">
        <v>109</v>
      </c>
      <c r="F1151" s="99"/>
      <c r="G1151" s="99">
        <v>0.121111111111111</v>
      </c>
    </row>
    <row r="1152" s="65" customFormat="1" customHeight="1" spans="1:7">
      <c r="A1152" s="92">
        <v>2200107</v>
      </c>
      <c r="B1152" s="92" t="s">
        <v>938</v>
      </c>
      <c r="C1152" s="126"/>
      <c r="D1152" s="126"/>
      <c r="E1152" s="102"/>
      <c r="F1152" s="99"/>
      <c r="G1152" s="99"/>
    </row>
    <row r="1153" s="65" customFormat="1" customHeight="1" spans="1:7">
      <c r="A1153" s="92">
        <v>2200108</v>
      </c>
      <c r="B1153" s="92" t="s">
        <v>939</v>
      </c>
      <c r="C1153" s="126"/>
      <c r="D1153" s="126"/>
      <c r="E1153" s="102"/>
      <c r="F1153" s="99"/>
      <c r="G1153" s="99"/>
    </row>
    <row r="1154" s="65" customFormat="1" customHeight="1" spans="1:7">
      <c r="A1154" s="92">
        <v>2200109</v>
      </c>
      <c r="B1154" s="92" t="s">
        <v>940</v>
      </c>
      <c r="C1154" s="126"/>
      <c r="D1154" s="126"/>
      <c r="E1154" s="102"/>
      <c r="F1154" s="99"/>
      <c r="G1154" s="99"/>
    </row>
    <row r="1155" s="65" customFormat="1" customHeight="1" spans="1:7">
      <c r="A1155" s="92">
        <v>2200112</v>
      </c>
      <c r="B1155" s="92" t="s">
        <v>941</v>
      </c>
      <c r="C1155" s="126"/>
      <c r="D1155" s="126"/>
      <c r="E1155" s="102"/>
      <c r="F1155" s="99"/>
      <c r="G1155" s="99"/>
    </row>
    <row r="1156" s="65" customFormat="1" customHeight="1" spans="1:7">
      <c r="A1156" s="92">
        <v>2200113</v>
      </c>
      <c r="B1156" s="92" t="s">
        <v>942</v>
      </c>
      <c r="C1156" s="126"/>
      <c r="D1156" s="126"/>
      <c r="E1156" s="102"/>
      <c r="F1156" s="99"/>
      <c r="G1156" s="99"/>
    </row>
    <row r="1157" s="65" customFormat="1" customHeight="1" spans="1:7">
      <c r="A1157" s="92">
        <v>2200114</v>
      </c>
      <c r="B1157" s="92" t="s">
        <v>943</v>
      </c>
      <c r="C1157" s="126"/>
      <c r="D1157" s="126"/>
      <c r="E1157" s="102"/>
      <c r="F1157" s="99"/>
      <c r="G1157" s="99"/>
    </row>
    <row r="1158" s="65" customFormat="1" customHeight="1" spans="1:7">
      <c r="A1158" s="92">
        <v>2200115</v>
      </c>
      <c r="B1158" s="92" t="s">
        <v>944</v>
      </c>
      <c r="C1158" s="126"/>
      <c r="D1158" s="126"/>
      <c r="E1158" s="102"/>
      <c r="F1158" s="99"/>
      <c r="G1158" s="99"/>
    </row>
    <row r="1159" s="65" customFormat="1" customHeight="1" spans="1:7">
      <c r="A1159" s="92">
        <v>2200116</v>
      </c>
      <c r="B1159" s="92" t="s">
        <v>945</v>
      </c>
      <c r="C1159" s="126"/>
      <c r="D1159" s="126"/>
      <c r="E1159" s="102"/>
      <c r="F1159" s="99"/>
      <c r="G1159" s="99"/>
    </row>
    <row r="1160" s="65" customFormat="1" customHeight="1" spans="1:7">
      <c r="A1160" s="92">
        <v>2200119</v>
      </c>
      <c r="B1160" s="92" t="s">
        <v>946</v>
      </c>
      <c r="C1160" s="126"/>
      <c r="D1160" s="126"/>
      <c r="E1160" s="102"/>
      <c r="F1160" s="99"/>
      <c r="G1160" s="99"/>
    </row>
    <row r="1161" s="65" customFormat="1" customHeight="1" spans="1:7">
      <c r="A1161" s="92">
        <v>2200120</v>
      </c>
      <c r="B1161" s="92" t="s">
        <v>947</v>
      </c>
      <c r="C1161" s="126"/>
      <c r="D1161" s="126"/>
      <c r="E1161" s="102"/>
      <c r="F1161" s="99"/>
      <c r="G1161" s="99"/>
    </row>
    <row r="1162" s="65" customFormat="1" customHeight="1" spans="1:7">
      <c r="A1162" s="92">
        <v>2200121</v>
      </c>
      <c r="B1162" s="92" t="s">
        <v>948</v>
      </c>
      <c r="C1162" s="126"/>
      <c r="D1162" s="126"/>
      <c r="E1162" s="102"/>
      <c r="F1162" s="99"/>
      <c r="G1162" s="99"/>
    </row>
    <row r="1163" s="65" customFormat="1" customHeight="1" spans="1:7">
      <c r="A1163" s="92">
        <v>2200122</v>
      </c>
      <c r="B1163" s="92" t="s">
        <v>949</v>
      </c>
      <c r="C1163" s="126"/>
      <c r="D1163" s="126"/>
      <c r="E1163" s="102"/>
      <c r="F1163" s="99"/>
      <c r="G1163" s="99"/>
    </row>
    <row r="1164" s="65" customFormat="1" customHeight="1" spans="1:7">
      <c r="A1164" s="92">
        <v>2200123</v>
      </c>
      <c r="B1164" s="92" t="s">
        <v>950</v>
      </c>
      <c r="C1164" s="126"/>
      <c r="D1164" s="126"/>
      <c r="E1164" s="102"/>
      <c r="F1164" s="99"/>
      <c r="G1164" s="99"/>
    </row>
    <row r="1165" s="65" customFormat="1" customHeight="1" spans="1:7">
      <c r="A1165" s="92">
        <v>2200124</v>
      </c>
      <c r="B1165" s="92" t="s">
        <v>951</v>
      </c>
      <c r="C1165" s="126"/>
      <c r="D1165" s="126"/>
      <c r="E1165" s="102"/>
      <c r="F1165" s="99"/>
      <c r="G1165" s="99"/>
    </row>
    <row r="1166" s="65" customFormat="1" customHeight="1" spans="1:7">
      <c r="A1166" s="92">
        <v>2200125</v>
      </c>
      <c r="B1166" s="92" t="s">
        <v>952</v>
      </c>
      <c r="C1166" s="126"/>
      <c r="D1166" s="126"/>
      <c r="E1166" s="102"/>
      <c r="F1166" s="99"/>
      <c r="G1166" s="99"/>
    </row>
    <row r="1167" s="65" customFormat="1" customHeight="1" spans="1:7">
      <c r="A1167" s="92">
        <v>2200126</v>
      </c>
      <c r="B1167" s="92" t="s">
        <v>953</v>
      </c>
      <c r="C1167" s="126"/>
      <c r="D1167" s="126"/>
      <c r="E1167" s="102"/>
      <c r="F1167" s="99"/>
      <c r="G1167" s="99"/>
    </row>
    <row r="1168" s="65" customFormat="1" customHeight="1" spans="1:7">
      <c r="A1168" s="92">
        <v>2200127</v>
      </c>
      <c r="B1168" s="92" t="s">
        <v>954</v>
      </c>
      <c r="C1168" s="126"/>
      <c r="D1168" s="126"/>
      <c r="E1168" s="102"/>
      <c r="F1168" s="99"/>
      <c r="G1168" s="99"/>
    </row>
    <row r="1169" s="65" customFormat="1" customHeight="1" spans="1:7">
      <c r="A1169" s="92">
        <v>2200128</v>
      </c>
      <c r="B1169" s="92" t="s">
        <v>955</v>
      </c>
      <c r="C1169" s="126"/>
      <c r="D1169" s="126"/>
      <c r="E1169" s="102"/>
      <c r="F1169" s="99"/>
      <c r="G1169" s="99"/>
    </row>
    <row r="1170" s="65" customFormat="1" customHeight="1" spans="1:7">
      <c r="A1170" s="92">
        <v>2200129</v>
      </c>
      <c r="B1170" s="92" t="s">
        <v>956</v>
      </c>
      <c r="C1170" s="126"/>
      <c r="D1170" s="126"/>
      <c r="E1170" s="102"/>
      <c r="F1170" s="99"/>
      <c r="G1170" s="99"/>
    </row>
    <row r="1171" s="65" customFormat="1" customHeight="1" spans="1:7">
      <c r="A1171" s="92">
        <v>2200150</v>
      </c>
      <c r="B1171" s="92" t="s">
        <v>90</v>
      </c>
      <c r="C1171" s="126"/>
      <c r="D1171" s="126"/>
      <c r="E1171" s="102">
        <v>11</v>
      </c>
      <c r="F1171" s="99"/>
      <c r="G1171" s="99">
        <v>1</v>
      </c>
    </row>
    <row r="1172" s="65" customFormat="1" customHeight="1" spans="1:7">
      <c r="A1172" s="92">
        <v>2200199</v>
      </c>
      <c r="B1172" s="92" t="s">
        <v>957</v>
      </c>
      <c r="C1172" s="126"/>
      <c r="D1172" s="126"/>
      <c r="E1172" s="102">
        <v>999</v>
      </c>
      <c r="F1172" s="99"/>
      <c r="G1172" s="99">
        <v>2.87896253602305</v>
      </c>
    </row>
    <row r="1173" s="65" customFormat="1" customHeight="1" spans="1:7">
      <c r="A1173" s="92">
        <v>22005</v>
      </c>
      <c r="B1173" s="124" t="s">
        <v>958</v>
      </c>
      <c r="C1173" s="126"/>
      <c r="D1173" s="126"/>
      <c r="E1173" s="102"/>
      <c r="F1173" s="99"/>
      <c r="G1173" s="99"/>
    </row>
    <row r="1174" s="65" customFormat="1" customHeight="1" spans="1:7">
      <c r="A1174" s="92">
        <v>2200501</v>
      </c>
      <c r="B1174" s="92" t="s">
        <v>81</v>
      </c>
      <c r="C1174" s="126"/>
      <c r="D1174" s="126"/>
      <c r="E1174" s="102"/>
      <c r="F1174" s="99"/>
      <c r="G1174" s="99"/>
    </row>
    <row r="1175" s="65" customFormat="1" customHeight="1" spans="1:7">
      <c r="A1175" s="92">
        <v>2200502</v>
      </c>
      <c r="B1175" s="92" t="s">
        <v>82</v>
      </c>
      <c r="C1175" s="126"/>
      <c r="D1175" s="126"/>
      <c r="E1175" s="102"/>
      <c r="F1175" s="99"/>
      <c r="G1175" s="99"/>
    </row>
    <row r="1176" s="65" customFormat="1" customHeight="1" spans="1:7">
      <c r="A1176" s="92">
        <v>2200503</v>
      </c>
      <c r="B1176" s="92" t="s">
        <v>83</v>
      </c>
      <c r="C1176" s="126"/>
      <c r="D1176" s="126"/>
      <c r="E1176" s="102"/>
      <c r="F1176" s="99"/>
      <c r="G1176" s="99"/>
    </row>
    <row r="1177" s="65" customFormat="1" customHeight="1" spans="1:7">
      <c r="A1177" s="92">
        <v>2200504</v>
      </c>
      <c r="B1177" s="92" t="s">
        <v>959</v>
      </c>
      <c r="C1177" s="126"/>
      <c r="D1177" s="126"/>
      <c r="E1177" s="102"/>
      <c r="F1177" s="99"/>
      <c r="G1177" s="99"/>
    </row>
    <row r="1178" s="65" customFormat="1" customHeight="1" spans="1:7">
      <c r="A1178" s="92">
        <v>2200506</v>
      </c>
      <c r="B1178" s="92" t="s">
        <v>960</v>
      </c>
      <c r="C1178" s="126"/>
      <c r="D1178" s="126"/>
      <c r="E1178" s="102"/>
      <c r="F1178" s="99"/>
      <c r="G1178" s="99"/>
    </row>
    <row r="1179" s="65" customFormat="1" customHeight="1" spans="1:7">
      <c r="A1179" s="92">
        <v>2200507</v>
      </c>
      <c r="B1179" s="92" t="s">
        <v>961</v>
      </c>
      <c r="C1179" s="126"/>
      <c r="D1179" s="126"/>
      <c r="E1179" s="102"/>
      <c r="F1179" s="99"/>
      <c r="G1179" s="99"/>
    </row>
    <row r="1180" s="65" customFormat="1" customHeight="1" spans="1:7">
      <c r="A1180" s="92">
        <v>2200508</v>
      </c>
      <c r="B1180" s="92" t="s">
        <v>962</v>
      </c>
      <c r="C1180" s="126"/>
      <c r="D1180" s="126"/>
      <c r="E1180" s="102"/>
      <c r="F1180" s="99"/>
      <c r="G1180" s="99"/>
    </row>
    <row r="1181" s="65" customFormat="1" customHeight="1" spans="1:7">
      <c r="A1181" s="92">
        <v>2200509</v>
      </c>
      <c r="B1181" s="92" t="s">
        <v>963</v>
      </c>
      <c r="C1181" s="126"/>
      <c r="D1181" s="126"/>
      <c r="E1181" s="102"/>
      <c r="F1181" s="99"/>
      <c r="G1181" s="99"/>
    </row>
    <row r="1182" s="65" customFormat="1" customHeight="1" spans="1:7">
      <c r="A1182" s="92">
        <v>2200510</v>
      </c>
      <c r="B1182" s="92" t="s">
        <v>964</v>
      </c>
      <c r="C1182" s="126"/>
      <c r="D1182" s="126"/>
      <c r="E1182" s="102"/>
      <c r="F1182" s="99"/>
      <c r="G1182" s="99"/>
    </row>
    <row r="1183" s="65" customFormat="1" customHeight="1" spans="1:7">
      <c r="A1183" s="92">
        <v>2200511</v>
      </c>
      <c r="B1183" s="92" t="s">
        <v>965</v>
      </c>
      <c r="C1183" s="126"/>
      <c r="D1183" s="126"/>
      <c r="E1183" s="102"/>
      <c r="F1183" s="99"/>
      <c r="G1183" s="99"/>
    </row>
    <row r="1184" s="65" customFormat="1" customHeight="1" spans="1:7">
      <c r="A1184" s="92">
        <v>2200512</v>
      </c>
      <c r="B1184" s="92" t="s">
        <v>966</v>
      </c>
      <c r="C1184" s="126"/>
      <c r="D1184" s="126"/>
      <c r="E1184" s="102"/>
      <c r="F1184" s="99"/>
      <c r="G1184" s="99"/>
    </row>
    <row r="1185" s="65" customFormat="1" customHeight="1" spans="1:7">
      <c r="A1185" s="92">
        <v>2200513</v>
      </c>
      <c r="B1185" s="92" t="s">
        <v>967</v>
      </c>
      <c r="C1185" s="126"/>
      <c r="D1185" s="126"/>
      <c r="E1185" s="102"/>
      <c r="F1185" s="99"/>
      <c r="G1185" s="99"/>
    </row>
    <row r="1186" s="65" customFormat="1" customHeight="1" spans="1:7">
      <c r="A1186" s="92">
        <v>2200514</v>
      </c>
      <c r="B1186" s="92" t="s">
        <v>968</v>
      </c>
      <c r="C1186" s="126"/>
      <c r="D1186" s="126"/>
      <c r="E1186" s="102"/>
      <c r="F1186" s="99"/>
      <c r="G1186" s="99"/>
    </row>
    <row r="1187" s="65" customFormat="1" customHeight="1" spans="1:7">
      <c r="A1187" s="92">
        <v>2200599</v>
      </c>
      <c r="B1187" s="92" t="s">
        <v>969</v>
      </c>
      <c r="C1187" s="126"/>
      <c r="D1187" s="126"/>
      <c r="E1187" s="102"/>
      <c r="F1187" s="99"/>
      <c r="G1187" s="99"/>
    </row>
    <row r="1188" s="65" customFormat="1" customHeight="1" spans="1:7">
      <c r="A1188" s="92">
        <v>22099</v>
      </c>
      <c r="B1188" s="124" t="s">
        <v>970</v>
      </c>
      <c r="C1188" s="126"/>
      <c r="D1188" s="126"/>
      <c r="E1188" s="102"/>
      <c r="F1188" s="99"/>
      <c r="G1188" s="99"/>
    </row>
    <row r="1189" s="65" customFormat="1" customHeight="1" spans="1:7">
      <c r="A1189" s="92">
        <v>2209999</v>
      </c>
      <c r="B1189" s="92" t="s">
        <v>971</v>
      </c>
      <c r="C1189" s="126"/>
      <c r="D1189" s="126"/>
      <c r="E1189" s="102"/>
      <c r="F1189" s="99"/>
      <c r="G1189" s="99"/>
    </row>
    <row r="1190" s="65" customFormat="1" customHeight="1" spans="1:7">
      <c r="A1190" s="92">
        <v>221</v>
      </c>
      <c r="B1190" s="124" t="s">
        <v>972</v>
      </c>
      <c r="C1190" s="148">
        <f>SUM(C1191,C1203,C1207)</f>
        <v>8598</v>
      </c>
      <c r="D1190" s="148">
        <f>SUM(D1191,D1203,D1207)</f>
        <v>17380</v>
      </c>
      <c r="E1190" s="125">
        <f>SUM(E1191,E1203,E1207)</f>
        <v>15213</v>
      </c>
      <c r="F1190" s="98">
        <f>E1190/D1190</f>
        <v>0.875316455696203</v>
      </c>
      <c r="G1190" s="98">
        <v>0.82365998917163</v>
      </c>
    </row>
    <row r="1191" s="65" customFormat="1" customHeight="1" spans="1:7">
      <c r="A1191" s="92">
        <v>22101</v>
      </c>
      <c r="B1191" s="124" t="s">
        <v>973</v>
      </c>
      <c r="C1191" s="127">
        <v>2903</v>
      </c>
      <c r="D1191" s="127">
        <v>8836</v>
      </c>
      <c r="E1191" s="125">
        <f>SUM(E1192:E1202)</f>
        <v>8068</v>
      </c>
      <c r="F1191" s="98">
        <f>E1191/D1191</f>
        <v>0.913082842915346</v>
      </c>
      <c r="G1191" s="98">
        <v>1.36514382402707</v>
      </c>
    </row>
    <row r="1192" s="65" customFormat="1" customHeight="1" spans="1:7">
      <c r="A1192" s="92">
        <v>2210101</v>
      </c>
      <c r="B1192" s="92" t="s">
        <v>974</v>
      </c>
      <c r="C1192" s="126"/>
      <c r="D1192" s="126"/>
      <c r="E1192" s="102"/>
      <c r="F1192" s="99"/>
      <c r="G1192" s="99"/>
    </row>
    <row r="1193" s="65" customFormat="1" customHeight="1" spans="1:7">
      <c r="A1193" s="92">
        <v>2210102</v>
      </c>
      <c r="B1193" s="92" t="s">
        <v>975</v>
      </c>
      <c r="C1193" s="126"/>
      <c r="D1193" s="126"/>
      <c r="E1193" s="102"/>
      <c r="F1193" s="99"/>
      <c r="G1193" s="99"/>
    </row>
    <row r="1194" s="65" customFormat="1" customHeight="1" spans="1:7">
      <c r="A1194" s="92">
        <v>2210103</v>
      </c>
      <c r="B1194" s="92" t="s">
        <v>976</v>
      </c>
      <c r="C1194" s="126"/>
      <c r="D1194" s="126"/>
      <c r="E1194" s="102">
        <v>2664</v>
      </c>
      <c r="F1194" s="99"/>
      <c r="G1194" s="99">
        <v>1.13506604175543</v>
      </c>
    </row>
    <row r="1195" s="65" customFormat="1" customHeight="1" spans="1:7">
      <c r="A1195" s="92">
        <v>2210104</v>
      </c>
      <c r="B1195" s="92" t="s">
        <v>977</v>
      </c>
      <c r="C1195" s="126"/>
      <c r="D1195" s="126"/>
      <c r="E1195" s="102"/>
      <c r="F1195" s="99"/>
      <c r="G1195" s="99"/>
    </row>
    <row r="1196" s="65" customFormat="1" customHeight="1" spans="1:7">
      <c r="A1196" s="92">
        <v>2210105</v>
      </c>
      <c r="B1196" s="92" t="s">
        <v>978</v>
      </c>
      <c r="C1196" s="126"/>
      <c r="D1196" s="126"/>
      <c r="E1196" s="102">
        <v>91</v>
      </c>
      <c r="F1196" s="99"/>
      <c r="G1196" s="99">
        <v>0.179841897233202</v>
      </c>
    </row>
    <row r="1197" s="65" customFormat="1" customHeight="1" spans="1:7">
      <c r="A1197" s="92">
        <v>2210106</v>
      </c>
      <c r="B1197" s="92" t="s">
        <v>979</v>
      </c>
      <c r="C1197" s="126"/>
      <c r="D1197" s="126"/>
      <c r="E1197" s="102"/>
      <c r="F1197" s="99"/>
      <c r="G1197" s="99"/>
    </row>
    <row r="1198" s="65" customFormat="1" customHeight="1" spans="1:7">
      <c r="A1198" s="92">
        <v>2210107</v>
      </c>
      <c r="B1198" s="92" t="s">
        <v>980</v>
      </c>
      <c r="C1198" s="126"/>
      <c r="D1198" s="126"/>
      <c r="E1198" s="102">
        <v>214</v>
      </c>
      <c r="F1198" s="99"/>
      <c r="G1198" s="99">
        <v>1.92792792792793</v>
      </c>
    </row>
    <row r="1199" s="65" customFormat="1" customHeight="1" spans="1:7">
      <c r="A1199" s="92">
        <v>2210108</v>
      </c>
      <c r="B1199" s="92" t="s">
        <v>981</v>
      </c>
      <c r="C1199" s="126"/>
      <c r="D1199" s="126"/>
      <c r="E1199" s="102">
        <v>4930</v>
      </c>
      <c r="F1199" s="99"/>
      <c r="G1199" s="99">
        <v>1.74822695035461</v>
      </c>
    </row>
    <row r="1200" s="65" customFormat="1" customHeight="1" spans="1:7">
      <c r="A1200" s="92">
        <v>2210109</v>
      </c>
      <c r="B1200" s="92" t="s">
        <v>982</v>
      </c>
      <c r="C1200" s="126"/>
      <c r="D1200" s="126"/>
      <c r="E1200" s="102"/>
      <c r="F1200" s="99"/>
      <c r="G1200" s="99"/>
    </row>
    <row r="1201" s="65" customFormat="1" customHeight="1" spans="1:7">
      <c r="A1201" s="92">
        <v>2210110</v>
      </c>
      <c r="B1201" s="92" t="s">
        <v>983</v>
      </c>
      <c r="C1201" s="126"/>
      <c r="D1201" s="126"/>
      <c r="E1201" s="102"/>
      <c r="F1201" s="99"/>
      <c r="G1201" s="99"/>
    </row>
    <row r="1202" s="65" customFormat="1" customHeight="1" spans="1:7">
      <c r="A1202" s="92">
        <v>2210199</v>
      </c>
      <c r="B1202" s="92" t="s">
        <v>984</v>
      </c>
      <c r="C1202" s="126"/>
      <c r="D1202" s="126"/>
      <c r="E1202" s="102">
        <v>169</v>
      </c>
      <c r="F1202" s="99"/>
      <c r="G1202" s="99">
        <v>1.34126984126984</v>
      </c>
    </row>
    <row r="1203" s="65" customFormat="1" customHeight="1" spans="1:7">
      <c r="A1203" s="92">
        <v>22102</v>
      </c>
      <c r="B1203" s="124" t="s">
        <v>985</v>
      </c>
      <c r="C1203" s="127">
        <v>5665</v>
      </c>
      <c r="D1203" s="127">
        <v>5676</v>
      </c>
      <c r="E1203" s="125">
        <f>SUM(E1204:E1206)</f>
        <v>5668</v>
      </c>
      <c r="F1203" s="98">
        <f>E1203/D1203</f>
        <v>0.998590556730092</v>
      </c>
      <c r="G1203" s="98">
        <v>0.999294781382228</v>
      </c>
    </row>
    <row r="1204" s="65" customFormat="1" customHeight="1" spans="1:7">
      <c r="A1204" s="92">
        <v>2210201</v>
      </c>
      <c r="B1204" s="92" t="s">
        <v>986</v>
      </c>
      <c r="C1204" s="126"/>
      <c r="D1204" s="126"/>
      <c r="E1204" s="102">
        <v>4078</v>
      </c>
      <c r="F1204" s="99"/>
      <c r="G1204" s="99">
        <v>1.00122759636631</v>
      </c>
    </row>
    <row r="1205" s="65" customFormat="1" customHeight="1" spans="1:7">
      <c r="A1205" s="92">
        <v>2210202</v>
      </c>
      <c r="B1205" s="92" t="s">
        <v>987</v>
      </c>
      <c r="C1205" s="126"/>
      <c r="D1205" s="126"/>
      <c r="E1205" s="102"/>
      <c r="F1205" s="99"/>
      <c r="G1205" s="99"/>
    </row>
    <row r="1206" s="65" customFormat="1" customHeight="1" spans="1:7">
      <c r="A1206" s="92">
        <v>2210203</v>
      </c>
      <c r="B1206" s="92" t="s">
        <v>988</v>
      </c>
      <c r="C1206" s="126"/>
      <c r="D1206" s="126"/>
      <c r="E1206" s="102">
        <v>1590</v>
      </c>
      <c r="F1206" s="99"/>
      <c r="G1206" s="99">
        <v>0.99437148217636</v>
      </c>
    </row>
    <row r="1207" s="65" customFormat="1" customHeight="1" spans="1:7">
      <c r="A1207" s="92">
        <v>22103</v>
      </c>
      <c r="B1207" s="124" t="s">
        <v>989</v>
      </c>
      <c r="C1207" s="127">
        <v>30</v>
      </c>
      <c r="D1207" s="127">
        <v>2868</v>
      </c>
      <c r="E1207" s="125">
        <f>SUM(E1208:E1210)</f>
        <v>1477</v>
      </c>
      <c r="F1207" s="98">
        <f>E1207/D1207</f>
        <v>0.514993026499303</v>
      </c>
      <c r="G1207" s="98">
        <v>0.214430894308943</v>
      </c>
    </row>
    <row r="1208" s="65" customFormat="1" customHeight="1" spans="1:7">
      <c r="A1208" s="92">
        <v>2210301</v>
      </c>
      <c r="B1208" s="92" t="s">
        <v>990</v>
      </c>
      <c r="C1208" s="126"/>
      <c r="D1208" s="126"/>
      <c r="E1208" s="102"/>
      <c r="F1208" s="99"/>
      <c r="G1208" s="99"/>
    </row>
    <row r="1209" s="65" customFormat="1" customHeight="1" spans="1:7">
      <c r="A1209" s="92">
        <v>2210302</v>
      </c>
      <c r="B1209" s="92" t="s">
        <v>991</v>
      </c>
      <c r="C1209" s="126"/>
      <c r="D1209" s="126"/>
      <c r="E1209" s="102"/>
      <c r="F1209" s="99"/>
      <c r="G1209" s="99"/>
    </row>
    <row r="1210" s="65" customFormat="1" customHeight="1" spans="1:7">
      <c r="A1210" s="92">
        <v>2210399</v>
      </c>
      <c r="B1210" s="92" t="s">
        <v>992</v>
      </c>
      <c r="C1210" s="126"/>
      <c r="D1210" s="126"/>
      <c r="E1210" s="102">
        <v>1477</v>
      </c>
      <c r="F1210" s="99"/>
      <c r="G1210" s="99">
        <v>0.214430894308943</v>
      </c>
    </row>
    <row r="1211" s="65" customFormat="1" customHeight="1" spans="1:7">
      <c r="A1211" s="92">
        <v>222</v>
      </c>
      <c r="B1211" s="124" t="s">
        <v>993</v>
      </c>
      <c r="C1211" s="148">
        <f>SUM(C1212,C1230,C1237,C1243)</f>
        <v>3</v>
      </c>
      <c r="D1211" s="148">
        <f>SUM(D1212,D1230,D1237,D1243)</f>
        <v>4</v>
      </c>
      <c r="E1211" s="125">
        <f>SUM(E1212,E1230,E1237,E1243)</f>
        <v>3</v>
      </c>
      <c r="F1211" s="98">
        <f>E1211/D1211</f>
        <v>0.75</v>
      </c>
      <c r="G1211" s="98">
        <v>1</v>
      </c>
    </row>
    <row r="1212" s="65" customFormat="1" customHeight="1" spans="1:7">
      <c r="A1212" s="92">
        <v>22201</v>
      </c>
      <c r="B1212" s="124" t="s">
        <v>994</v>
      </c>
      <c r="C1212" s="127">
        <v>3</v>
      </c>
      <c r="D1212" s="127">
        <v>4</v>
      </c>
      <c r="E1212" s="125">
        <f>SUM(E1213:E1229)</f>
        <v>3</v>
      </c>
      <c r="F1212" s="98">
        <f>E1212/D1212</f>
        <v>0.75</v>
      </c>
      <c r="G1212" s="98">
        <v>1</v>
      </c>
    </row>
    <row r="1213" s="65" customFormat="1" customHeight="1" spans="1:7">
      <c r="A1213" s="92">
        <v>2220101</v>
      </c>
      <c r="B1213" s="92" t="s">
        <v>81</v>
      </c>
      <c r="C1213" s="126"/>
      <c r="D1213" s="126"/>
      <c r="E1213" s="102">
        <v>3</v>
      </c>
      <c r="F1213" s="99"/>
      <c r="G1213" s="99"/>
    </row>
    <row r="1214" s="65" customFormat="1" customHeight="1" spans="1:7">
      <c r="A1214" s="92">
        <v>2220102</v>
      </c>
      <c r="B1214" s="92" t="s">
        <v>82</v>
      </c>
      <c r="C1214" s="126"/>
      <c r="D1214" s="126"/>
      <c r="E1214" s="102"/>
      <c r="F1214" s="99"/>
      <c r="G1214" s="99">
        <v>0</v>
      </c>
    </row>
    <row r="1215" s="65" customFormat="1" customHeight="1" spans="1:7">
      <c r="A1215" s="92">
        <v>2220103</v>
      </c>
      <c r="B1215" s="92" t="s">
        <v>83</v>
      </c>
      <c r="C1215" s="126"/>
      <c r="D1215" s="126"/>
      <c r="E1215" s="102"/>
      <c r="F1215" s="99"/>
      <c r="G1215" s="99"/>
    </row>
    <row r="1216" s="65" customFormat="1" customHeight="1" spans="1:7">
      <c r="A1216" s="92">
        <v>2220104</v>
      </c>
      <c r="B1216" s="92" t="s">
        <v>995</v>
      </c>
      <c r="C1216" s="126"/>
      <c r="D1216" s="126"/>
      <c r="E1216" s="102"/>
      <c r="F1216" s="99"/>
      <c r="G1216" s="99"/>
    </row>
    <row r="1217" s="65" customFormat="1" customHeight="1" spans="1:7">
      <c r="A1217" s="92">
        <v>2220105</v>
      </c>
      <c r="B1217" s="92" t="s">
        <v>996</v>
      </c>
      <c r="C1217" s="126"/>
      <c r="D1217" s="126"/>
      <c r="E1217" s="102"/>
      <c r="F1217" s="99"/>
      <c r="G1217" s="99"/>
    </row>
    <row r="1218" s="65" customFormat="1" customHeight="1" spans="1:7">
      <c r="A1218" s="92">
        <v>2220106</v>
      </c>
      <c r="B1218" s="92" t="s">
        <v>997</v>
      </c>
      <c r="C1218" s="126"/>
      <c r="D1218" s="126"/>
      <c r="E1218" s="102"/>
      <c r="F1218" s="99"/>
      <c r="G1218" s="99"/>
    </row>
    <row r="1219" s="65" customFormat="1" customHeight="1" spans="1:7">
      <c r="A1219" s="92">
        <v>2220107</v>
      </c>
      <c r="B1219" s="92" t="s">
        <v>998</v>
      </c>
      <c r="C1219" s="126"/>
      <c r="D1219" s="126"/>
      <c r="E1219" s="102"/>
      <c r="F1219" s="99"/>
      <c r="G1219" s="99"/>
    </row>
    <row r="1220" s="65" customFormat="1" customHeight="1" spans="1:7">
      <c r="A1220" s="92">
        <v>2220112</v>
      </c>
      <c r="B1220" s="92" t="s">
        <v>999</v>
      </c>
      <c r="C1220" s="126"/>
      <c r="D1220" s="126"/>
      <c r="E1220" s="102"/>
      <c r="F1220" s="99"/>
      <c r="G1220" s="99"/>
    </row>
    <row r="1221" s="65" customFormat="1" customHeight="1" spans="1:7">
      <c r="A1221" s="92">
        <v>2220113</v>
      </c>
      <c r="B1221" s="92" t="s">
        <v>1000</v>
      </c>
      <c r="C1221" s="126"/>
      <c r="D1221" s="126"/>
      <c r="E1221" s="102"/>
      <c r="F1221" s="99"/>
      <c r="G1221" s="99"/>
    </row>
    <row r="1222" s="65" customFormat="1" customHeight="1" spans="1:7">
      <c r="A1222" s="92">
        <v>2220114</v>
      </c>
      <c r="B1222" s="92" t="s">
        <v>1001</v>
      </c>
      <c r="C1222" s="126"/>
      <c r="D1222" s="126"/>
      <c r="E1222" s="102"/>
      <c r="F1222" s="99"/>
      <c r="G1222" s="99"/>
    </row>
    <row r="1223" s="65" customFormat="1" customHeight="1" spans="1:7">
      <c r="A1223" s="92">
        <v>2220115</v>
      </c>
      <c r="B1223" s="92" t="s">
        <v>1002</v>
      </c>
      <c r="C1223" s="126"/>
      <c r="D1223" s="126"/>
      <c r="E1223" s="102"/>
      <c r="F1223" s="99"/>
      <c r="G1223" s="99"/>
    </row>
    <row r="1224" s="65" customFormat="1" customHeight="1" spans="1:7">
      <c r="A1224" s="92">
        <v>2220118</v>
      </c>
      <c r="B1224" s="92" t="s">
        <v>1003</v>
      </c>
      <c r="C1224" s="126"/>
      <c r="D1224" s="126"/>
      <c r="E1224" s="102"/>
      <c r="F1224" s="99"/>
      <c r="G1224" s="99"/>
    </row>
    <row r="1225" s="65" customFormat="1" customHeight="1" spans="1:7">
      <c r="A1225" s="92">
        <v>2220119</v>
      </c>
      <c r="B1225" s="92" t="s">
        <v>1004</v>
      </c>
      <c r="C1225" s="126"/>
      <c r="D1225" s="126"/>
      <c r="E1225" s="102"/>
      <c r="F1225" s="99"/>
      <c r="G1225" s="99"/>
    </row>
    <row r="1226" s="65" customFormat="1" customHeight="1" spans="1:7">
      <c r="A1226" s="92">
        <v>2220120</v>
      </c>
      <c r="B1226" s="92" t="s">
        <v>1005</v>
      </c>
      <c r="C1226" s="126"/>
      <c r="D1226" s="126"/>
      <c r="E1226" s="102"/>
      <c r="F1226" s="99"/>
      <c r="G1226" s="99"/>
    </row>
    <row r="1227" s="65" customFormat="1" customHeight="1" spans="1:7">
      <c r="A1227" s="92">
        <v>2220121</v>
      </c>
      <c r="B1227" s="92" t="s">
        <v>1006</v>
      </c>
      <c r="C1227" s="126"/>
      <c r="D1227" s="126"/>
      <c r="E1227" s="102"/>
      <c r="F1227" s="99"/>
      <c r="G1227" s="99"/>
    </row>
    <row r="1228" s="65" customFormat="1" customHeight="1" spans="1:7">
      <c r="A1228" s="92">
        <v>2220150</v>
      </c>
      <c r="B1228" s="92" t="s">
        <v>90</v>
      </c>
      <c r="C1228" s="126"/>
      <c r="D1228" s="126"/>
      <c r="E1228" s="102"/>
      <c r="F1228" s="99"/>
      <c r="G1228" s="99"/>
    </row>
    <row r="1229" s="65" customFormat="1" customHeight="1" spans="1:7">
      <c r="A1229" s="92">
        <v>2220199</v>
      </c>
      <c r="B1229" s="92" t="s">
        <v>1007</v>
      </c>
      <c r="C1229" s="126"/>
      <c r="D1229" s="126"/>
      <c r="E1229" s="102"/>
      <c r="F1229" s="99"/>
      <c r="G1229" s="99"/>
    </row>
    <row r="1230" s="65" customFormat="1" customHeight="1" spans="1:7">
      <c r="A1230" s="92">
        <v>22203</v>
      </c>
      <c r="B1230" s="124" t="s">
        <v>1008</v>
      </c>
      <c r="C1230" s="126"/>
      <c r="D1230" s="126"/>
      <c r="E1230" s="102"/>
      <c r="F1230" s="99"/>
      <c r="G1230" s="99"/>
    </row>
    <row r="1231" s="65" customFormat="1" customHeight="1" spans="1:7">
      <c r="A1231" s="92">
        <v>2220301</v>
      </c>
      <c r="B1231" s="92" t="s">
        <v>1009</v>
      </c>
      <c r="C1231" s="126"/>
      <c r="D1231" s="126"/>
      <c r="E1231" s="102"/>
      <c r="F1231" s="99"/>
      <c r="G1231" s="99"/>
    </row>
    <row r="1232" s="65" customFormat="1" customHeight="1" spans="1:7">
      <c r="A1232" s="92">
        <v>2220303</v>
      </c>
      <c r="B1232" s="92" t="s">
        <v>1010</v>
      </c>
      <c r="C1232" s="126"/>
      <c r="D1232" s="126"/>
      <c r="E1232" s="102"/>
      <c r="F1232" s="99"/>
      <c r="G1232" s="99"/>
    </row>
    <row r="1233" s="65" customFormat="1" customHeight="1" spans="1:7">
      <c r="A1233" s="92">
        <v>2220304</v>
      </c>
      <c r="B1233" s="92" t="s">
        <v>1011</v>
      </c>
      <c r="C1233" s="126"/>
      <c r="D1233" s="126"/>
      <c r="E1233" s="102"/>
      <c r="F1233" s="99"/>
      <c r="G1233" s="99"/>
    </row>
    <row r="1234" s="65" customFormat="1" customHeight="1" spans="1:7">
      <c r="A1234" s="92">
        <v>2220305</v>
      </c>
      <c r="B1234" s="92" t="s">
        <v>1012</v>
      </c>
      <c r="C1234" s="126"/>
      <c r="D1234" s="126"/>
      <c r="E1234" s="102"/>
      <c r="F1234" s="99"/>
      <c r="G1234" s="99"/>
    </row>
    <row r="1235" s="65" customFormat="1" customHeight="1" spans="1:7">
      <c r="A1235" s="92">
        <v>2220306</v>
      </c>
      <c r="B1235" s="92" t="s">
        <v>1013</v>
      </c>
      <c r="C1235" s="126"/>
      <c r="D1235" s="126"/>
      <c r="E1235" s="102"/>
      <c r="F1235" s="99"/>
      <c r="G1235" s="99"/>
    </row>
    <row r="1236" s="65" customFormat="1" customHeight="1" spans="1:7">
      <c r="A1236" s="92">
        <v>2220399</v>
      </c>
      <c r="B1236" s="92" t="s">
        <v>1014</v>
      </c>
      <c r="C1236" s="126"/>
      <c r="D1236" s="126"/>
      <c r="E1236" s="102"/>
      <c r="F1236" s="99"/>
      <c r="G1236" s="99"/>
    </row>
    <row r="1237" s="65" customFormat="1" customHeight="1" spans="1:7">
      <c r="A1237" s="92">
        <v>22204</v>
      </c>
      <c r="B1237" s="124" t="s">
        <v>1015</v>
      </c>
      <c r="C1237" s="126"/>
      <c r="D1237" s="126"/>
      <c r="E1237" s="102"/>
      <c r="F1237" s="99"/>
      <c r="G1237" s="99"/>
    </row>
    <row r="1238" s="65" customFormat="1" customHeight="1" spans="1:7">
      <c r="A1238" s="92">
        <v>2220401</v>
      </c>
      <c r="B1238" s="92" t="s">
        <v>1016</v>
      </c>
      <c r="C1238" s="126"/>
      <c r="D1238" s="126"/>
      <c r="E1238" s="102"/>
      <c r="F1238" s="99"/>
      <c r="G1238" s="99"/>
    </row>
    <row r="1239" s="65" customFormat="1" customHeight="1" spans="1:7">
      <c r="A1239" s="92">
        <v>2220402</v>
      </c>
      <c r="B1239" s="92" t="s">
        <v>1017</v>
      </c>
      <c r="C1239" s="126"/>
      <c r="D1239" s="126"/>
      <c r="E1239" s="102"/>
      <c r="F1239" s="99"/>
      <c r="G1239" s="99"/>
    </row>
    <row r="1240" s="65" customFormat="1" customHeight="1" spans="1:7">
      <c r="A1240" s="92">
        <v>2220403</v>
      </c>
      <c r="B1240" s="92" t="s">
        <v>1018</v>
      </c>
      <c r="C1240" s="126"/>
      <c r="D1240" s="126"/>
      <c r="E1240" s="102"/>
      <c r="F1240" s="99"/>
      <c r="G1240" s="99"/>
    </row>
    <row r="1241" s="65" customFormat="1" customHeight="1" spans="1:7">
      <c r="A1241" s="92">
        <v>2220404</v>
      </c>
      <c r="B1241" s="92" t="s">
        <v>1019</v>
      </c>
      <c r="C1241" s="126"/>
      <c r="D1241" s="126"/>
      <c r="E1241" s="102"/>
      <c r="F1241" s="99"/>
      <c r="G1241" s="99"/>
    </row>
    <row r="1242" s="65" customFormat="1" customHeight="1" spans="1:7">
      <c r="A1242" s="92">
        <v>2220499</v>
      </c>
      <c r="B1242" s="92" t="s">
        <v>1020</v>
      </c>
      <c r="C1242" s="126"/>
      <c r="D1242" s="126"/>
      <c r="E1242" s="102"/>
      <c r="F1242" s="99"/>
      <c r="G1242" s="99"/>
    </row>
    <row r="1243" s="65" customFormat="1" customHeight="1" spans="1:7">
      <c r="A1243" s="92">
        <v>22205</v>
      </c>
      <c r="B1243" s="124" t="s">
        <v>1021</v>
      </c>
      <c r="C1243" s="126"/>
      <c r="D1243" s="126"/>
      <c r="E1243" s="102"/>
      <c r="F1243" s="99"/>
      <c r="G1243" s="99"/>
    </row>
    <row r="1244" s="65" customFormat="1" customHeight="1" spans="1:7">
      <c r="A1244" s="92">
        <v>2220501</v>
      </c>
      <c r="B1244" s="92" t="s">
        <v>1022</v>
      </c>
      <c r="C1244" s="126"/>
      <c r="D1244" s="126"/>
      <c r="E1244" s="102"/>
      <c r="F1244" s="99"/>
      <c r="G1244" s="99"/>
    </row>
    <row r="1245" s="65" customFormat="1" customHeight="1" spans="1:7">
      <c r="A1245" s="92">
        <v>2220502</v>
      </c>
      <c r="B1245" s="92" t="s">
        <v>1023</v>
      </c>
      <c r="C1245" s="126"/>
      <c r="D1245" s="126"/>
      <c r="E1245" s="102"/>
      <c r="F1245" s="99"/>
      <c r="G1245" s="99"/>
    </row>
    <row r="1246" s="65" customFormat="1" customHeight="1" spans="1:7">
      <c r="A1246" s="92">
        <v>2220503</v>
      </c>
      <c r="B1246" s="92" t="s">
        <v>1024</v>
      </c>
      <c r="C1246" s="126"/>
      <c r="D1246" s="126"/>
      <c r="E1246" s="102"/>
      <c r="F1246" s="99"/>
      <c r="G1246" s="99"/>
    </row>
    <row r="1247" s="65" customFormat="1" customHeight="1" spans="1:7">
      <c r="A1247" s="92">
        <v>2220504</v>
      </c>
      <c r="B1247" s="92" t="s">
        <v>1025</v>
      </c>
      <c r="C1247" s="126"/>
      <c r="D1247" s="126"/>
      <c r="E1247" s="102"/>
      <c r="F1247" s="99"/>
      <c r="G1247" s="99"/>
    </row>
    <row r="1248" s="65" customFormat="1" customHeight="1" spans="1:7">
      <c r="A1248" s="92">
        <v>2220505</v>
      </c>
      <c r="B1248" s="92" t="s">
        <v>1026</v>
      </c>
      <c r="C1248" s="126"/>
      <c r="D1248" s="126"/>
      <c r="E1248" s="102"/>
      <c r="F1248" s="99"/>
      <c r="G1248" s="99"/>
    </row>
    <row r="1249" s="65" customFormat="1" customHeight="1" spans="1:7">
      <c r="A1249" s="92">
        <v>2220506</v>
      </c>
      <c r="B1249" s="92" t="s">
        <v>1027</v>
      </c>
      <c r="C1249" s="126"/>
      <c r="D1249" s="126"/>
      <c r="E1249" s="102"/>
      <c r="F1249" s="99"/>
      <c r="G1249" s="99"/>
    </row>
    <row r="1250" s="65" customFormat="1" customHeight="1" spans="1:7">
      <c r="A1250" s="92">
        <v>2220507</v>
      </c>
      <c r="B1250" s="92" t="s">
        <v>1028</v>
      </c>
      <c r="C1250" s="126"/>
      <c r="D1250" s="126"/>
      <c r="E1250" s="102"/>
      <c r="F1250" s="99"/>
      <c r="G1250" s="99"/>
    </row>
    <row r="1251" s="65" customFormat="1" customHeight="1" spans="1:7">
      <c r="A1251" s="92">
        <v>2220508</v>
      </c>
      <c r="B1251" s="92" t="s">
        <v>1029</v>
      </c>
      <c r="C1251" s="126"/>
      <c r="D1251" s="126"/>
      <c r="E1251" s="102"/>
      <c r="F1251" s="99"/>
      <c r="G1251" s="99"/>
    </row>
    <row r="1252" s="65" customFormat="1" customHeight="1" spans="1:7">
      <c r="A1252" s="92">
        <v>2220509</v>
      </c>
      <c r="B1252" s="92" t="s">
        <v>1030</v>
      </c>
      <c r="C1252" s="126"/>
      <c r="D1252" s="126"/>
      <c r="E1252" s="102"/>
      <c r="F1252" s="99"/>
      <c r="G1252" s="99"/>
    </row>
    <row r="1253" s="65" customFormat="1" customHeight="1" spans="1:7">
      <c r="A1253" s="92">
        <v>2220510</v>
      </c>
      <c r="B1253" s="92" t="s">
        <v>1031</v>
      </c>
      <c r="C1253" s="126"/>
      <c r="D1253" s="126"/>
      <c r="E1253" s="102"/>
      <c r="F1253" s="99"/>
      <c r="G1253" s="99"/>
    </row>
    <row r="1254" s="65" customFormat="1" customHeight="1" spans="1:7">
      <c r="A1254" s="92">
        <v>2220511</v>
      </c>
      <c r="B1254" s="92" t="s">
        <v>1032</v>
      </c>
      <c r="C1254" s="126"/>
      <c r="D1254" s="126"/>
      <c r="E1254" s="102"/>
      <c r="F1254" s="99"/>
      <c r="G1254" s="99"/>
    </row>
    <row r="1255" s="65" customFormat="1" customHeight="1" spans="1:7">
      <c r="A1255" s="92">
        <v>2220599</v>
      </c>
      <c r="B1255" s="92" t="s">
        <v>1033</v>
      </c>
      <c r="C1255" s="126"/>
      <c r="D1255" s="126"/>
      <c r="E1255" s="102"/>
      <c r="F1255" s="99"/>
      <c r="G1255" s="99"/>
    </row>
    <row r="1256" s="65" customFormat="1" customHeight="1" spans="1:7">
      <c r="A1256" s="92">
        <v>224</v>
      </c>
      <c r="B1256" s="124" t="s">
        <v>1034</v>
      </c>
      <c r="C1256" s="148">
        <f>SUM(C1257,C1268,C1275,C1283,C1296,C1300,C1304)</f>
        <v>1262</v>
      </c>
      <c r="D1256" s="148">
        <f>SUM(D1257,D1268,D1275,D1283,D1296,D1300,D1304)</f>
        <v>3727</v>
      </c>
      <c r="E1256" s="125">
        <f>SUM(E1257,E1268,E1275,E1283,E1296,E1300,E1304)</f>
        <v>3128</v>
      </c>
      <c r="F1256" s="98">
        <f>E1256/D1256</f>
        <v>0.839280922994365</v>
      </c>
      <c r="G1256" s="98">
        <v>2.55138662316476</v>
      </c>
    </row>
    <row r="1257" s="65" customFormat="1" customHeight="1" spans="1:7">
      <c r="A1257" s="92">
        <v>22401</v>
      </c>
      <c r="B1257" s="124" t="s">
        <v>1035</v>
      </c>
      <c r="C1257" s="127">
        <v>383</v>
      </c>
      <c r="D1257" s="127">
        <v>484</v>
      </c>
      <c r="E1257" s="125">
        <f>SUM(E1258:E1267)</f>
        <v>483</v>
      </c>
      <c r="F1257" s="98">
        <f>E1257/D1257</f>
        <v>0.997933884297521</v>
      </c>
      <c r="G1257" s="98">
        <v>1.13647058823529</v>
      </c>
    </row>
    <row r="1258" s="65" customFormat="1" customHeight="1" spans="1:7">
      <c r="A1258" s="92">
        <v>2240101</v>
      </c>
      <c r="B1258" s="92" t="s">
        <v>81</v>
      </c>
      <c r="C1258" s="126"/>
      <c r="D1258" s="126"/>
      <c r="E1258" s="102">
        <v>130</v>
      </c>
      <c r="F1258" s="99"/>
      <c r="G1258" s="99">
        <v>1.12068965517241</v>
      </c>
    </row>
    <row r="1259" s="65" customFormat="1" customHeight="1" spans="1:7">
      <c r="A1259" s="92">
        <v>2240102</v>
      </c>
      <c r="B1259" s="92" t="s">
        <v>82</v>
      </c>
      <c r="C1259" s="126"/>
      <c r="D1259" s="126"/>
      <c r="E1259" s="102"/>
      <c r="F1259" s="99"/>
      <c r="G1259" s="99"/>
    </row>
    <row r="1260" s="65" customFormat="1" customHeight="1" spans="1:7">
      <c r="A1260" s="92">
        <v>2240103</v>
      </c>
      <c r="B1260" s="92" t="s">
        <v>83</v>
      </c>
      <c r="C1260" s="126"/>
      <c r="D1260" s="126"/>
      <c r="E1260" s="102"/>
      <c r="F1260" s="99"/>
      <c r="G1260" s="99"/>
    </row>
    <row r="1261" s="65" customFormat="1" customHeight="1" spans="1:7">
      <c r="A1261" s="92">
        <v>2240104</v>
      </c>
      <c r="B1261" s="92" t="s">
        <v>1036</v>
      </c>
      <c r="C1261" s="126"/>
      <c r="D1261" s="126"/>
      <c r="E1261" s="102">
        <v>9</v>
      </c>
      <c r="F1261" s="99"/>
      <c r="G1261" s="99"/>
    </row>
    <row r="1262" s="65" customFormat="1" customHeight="1" spans="1:7">
      <c r="A1262" s="92">
        <v>2240105</v>
      </c>
      <c r="B1262" s="92" t="s">
        <v>1037</v>
      </c>
      <c r="C1262" s="126"/>
      <c r="D1262" s="126"/>
      <c r="E1262" s="102"/>
      <c r="F1262" s="99"/>
      <c r="G1262" s="99"/>
    </row>
    <row r="1263" s="65" customFormat="1" customHeight="1" spans="1:7">
      <c r="A1263" s="92">
        <v>2240106</v>
      </c>
      <c r="B1263" s="92" t="s">
        <v>1038</v>
      </c>
      <c r="C1263" s="126"/>
      <c r="D1263" s="126"/>
      <c r="E1263" s="102">
        <v>14</v>
      </c>
      <c r="F1263" s="99"/>
      <c r="G1263" s="99">
        <v>0.164705882352941</v>
      </c>
    </row>
    <row r="1264" s="65" customFormat="1" customHeight="1" spans="1:7">
      <c r="A1264" s="92">
        <v>2240108</v>
      </c>
      <c r="B1264" s="92" t="s">
        <v>1039</v>
      </c>
      <c r="C1264" s="126"/>
      <c r="D1264" s="126"/>
      <c r="E1264" s="102">
        <v>206</v>
      </c>
      <c r="F1264" s="99"/>
      <c r="G1264" s="99">
        <v>2.31460674157303</v>
      </c>
    </row>
    <row r="1265" s="65" customFormat="1" customHeight="1" spans="1:7">
      <c r="A1265" s="92">
        <v>2240109</v>
      </c>
      <c r="B1265" s="92" t="s">
        <v>1040</v>
      </c>
      <c r="C1265" s="126"/>
      <c r="D1265" s="126"/>
      <c r="E1265" s="102"/>
      <c r="F1265" s="99"/>
      <c r="G1265" s="99"/>
    </row>
    <row r="1266" s="65" customFormat="1" customHeight="1" spans="1:7">
      <c r="A1266" s="92">
        <v>2240150</v>
      </c>
      <c r="B1266" s="92" t="s">
        <v>90</v>
      </c>
      <c r="C1266" s="126"/>
      <c r="D1266" s="126"/>
      <c r="E1266" s="102">
        <v>124</v>
      </c>
      <c r="F1266" s="99"/>
      <c r="G1266" s="99">
        <v>0.918518518518519</v>
      </c>
    </row>
    <row r="1267" s="65" customFormat="1" customHeight="1" spans="1:7">
      <c r="A1267" s="92">
        <v>2240199</v>
      </c>
      <c r="B1267" s="92" t="s">
        <v>1041</v>
      </c>
      <c r="C1267" s="126"/>
      <c r="D1267" s="126"/>
      <c r="E1267" s="102"/>
      <c r="F1267" s="99"/>
      <c r="G1267" s="99"/>
    </row>
    <row r="1268" s="65" customFormat="1" customHeight="1" spans="1:7">
      <c r="A1268" s="92">
        <v>22402</v>
      </c>
      <c r="B1268" s="124" t="s">
        <v>1042</v>
      </c>
      <c r="C1268" s="127">
        <v>870</v>
      </c>
      <c r="D1268" s="127">
        <v>1909</v>
      </c>
      <c r="E1268" s="125">
        <f>SUM(E1269:E1274)</f>
        <v>1408</v>
      </c>
      <c r="F1268" s="98">
        <f>E1268/D1268</f>
        <v>0.737558931377685</v>
      </c>
      <c r="G1268" s="98">
        <v>1.72760736196319</v>
      </c>
    </row>
    <row r="1269" s="65" customFormat="1" customHeight="1" spans="1:7">
      <c r="A1269" s="92">
        <v>2240201</v>
      </c>
      <c r="B1269" s="92" t="s">
        <v>81</v>
      </c>
      <c r="C1269" s="126"/>
      <c r="D1269" s="126"/>
      <c r="E1269" s="102"/>
      <c r="F1269" s="99"/>
      <c r="G1269" s="99"/>
    </row>
    <row r="1270" s="65" customFormat="1" customHeight="1" spans="1:7">
      <c r="A1270" s="92">
        <v>2240202</v>
      </c>
      <c r="B1270" s="92" t="s">
        <v>82</v>
      </c>
      <c r="C1270" s="126"/>
      <c r="D1270" s="126"/>
      <c r="E1270" s="102"/>
      <c r="F1270" s="99"/>
      <c r="G1270" s="99"/>
    </row>
    <row r="1271" s="65" customFormat="1" customHeight="1" spans="1:7">
      <c r="A1271" s="92">
        <v>2240203</v>
      </c>
      <c r="B1271" s="92" t="s">
        <v>83</v>
      </c>
      <c r="C1271" s="126"/>
      <c r="D1271" s="126"/>
      <c r="E1271" s="102"/>
      <c r="F1271" s="99"/>
      <c r="G1271" s="99"/>
    </row>
    <row r="1272" s="65" customFormat="1" customHeight="1" spans="1:7">
      <c r="A1272" s="92">
        <v>2240204</v>
      </c>
      <c r="B1272" s="92" t="s">
        <v>1043</v>
      </c>
      <c r="C1272" s="126"/>
      <c r="D1272" s="126"/>
      <c r="E1272" s="102">
        <v>1408</v>
      </c>
      <c r="F1272" s="99"/>
      <c r="G1272" s="99">
        <v>1.72760736196319</v>
      </c>
    </row>
    <row r="1273" s="65" customFormat="1" customHeight="1" spans="1:7">
      <c r="A1273" s="92">
        <v>2240250</v>
      </c>
      <c r="B1273" s="92" t="s">
        <v>90</v>
      </c>
      <c r="C1273" s="126"/>
      <c r="D1273" s="126"/>
      <c r="E1273" s="102"/>
      <c r="F1273" s="99"/>
      <c r="G1273" s="99"/>
    </row>
    <row r="1274" s="65" customFormat="1" customHeight="1" spans="1:7">
      <c r="A1274" s="92">
        <v>2240299</v>
      </c>
      <c r="B1274" s="92" t="s">
        <v>1044</v>
      </c>
      <c r="C1274" s="126"/>
      <c r="D1274" s="126"/>
      <c r="E1274" s="102"/>
      <c r="F1274" s="99"/>
      <c r="G1274" s="99"/>
    </row>
    <row r="1275" s="65" customFormat="1" customHeight="1" spans="1:7">
      <c r="A1275" s="92">
        <v>22404</v>
      </c>
      <c r="B1275" s="124" t="s">
        <v>1045</v>
      </c>
      <c r="C1275" s="126"/>
      <c r="D1275" s="126"/>
      <c r="E1275" s="102"/>
      <c r="F1275" s="99"/>
      <c r="G1275" s="99"/>
    </row>
    <row r="1276" s="65" customFormat="1" customHeight="1" spans="1:7">
      <c r="A1276" s="92">
        <v>2240401</v>
      </c>
      <c r="B1276" s="92" t="s">
        <v>81</v>
      </c>
      <c r="C1276" s="126"/>
      <c r="D1276" s="126"/>
      <c r="E1276" s="102"/>
      <c r="F1276" s="99"/>
      <c r="G1276" s="99"/>
    </row>
    <row r="1277" s="65" customFormat="1" customHeight="1" spans="1:7">
      <c r="A1277" s="92">
        <v>2240402</v>
      </c>
      <c r="B1277" s="92" t="s">
        <v>82</v>
      </c>
      <c r="C1277" s="126"/>
      <c r="D1277" s="126"/>
      <c r="E1277" s="102"/>
      <c r="F1277" s="99"/>
      <c r="G1277" s="99"/>
    </row>
    <row r="1278" s="65" customFormat="1" customHeight="1" spans="1:7">
      <c r="A1278" s="92">
        <v>2240403</v>
      </c>
      <c r="B1278" s="92" t="s">
        <v>83</v>
      </c>
      <c r="C1278" s="126"/>
      <c r="D1278" s="126"/>
      <c r="E1278" s="102"/>
      <c r="F1278" s="99"/>
      <c r="G1278" s="99"/>
    </row>
    <row r="1279" s="65" customFormat="1" customHeight="1" spans="1:7">
      <c r="A1279" s="92">
        <v>2240404</v>
      </c>
      <c r="B1279" s="92" t="s">
        <v>1046</v>
      </c>
      <c r="C1279" s="126"/>
      <c r="D1279" s="126"/>
      <c r="E1279" s="102"/>
      <c r="F1279" s="99"/>
      <c r="G1279" s="99"/>
    </row>
    <row r="1280" s="65" customFormat="1" customHeight="1" spans="1:7">
      <c r="A1280" s="92">
        <v>2240405</v>
      </c>
      <c r="B1280" s="92" t="s">
        <v>1047</v>
      </c>
      <c r="C1280" s="126"/>
      <c r="D1280" s="126"/>
      <c r="E1280" s="102"/>
      <c r="F1280" s="99"/>
      <c r="G1280" s="99"/>
    </row>
    <row r="1281" s="65" customFormat="1" customHeight="1" spans="1:7">
      <c r="A1281" s="92">
        <v>2240450</v>
      </c>
      <c r="B1281" s="92" t="s">
        <v>90</v>
      </c>
      <c r="C1281" s="126"/>
      <c r="D1281" s="126"/>
      <c r="E1281" s="102"/>
      <c r="F1281" s="99"/>
      <c r="G1281" s="99"/>
    </row>
    <row r="1282" s="65" customFormat="1" customHeight="1" spans="1:7">
      <c r="A1282" s="92">
        <v>2240499</v>
      </c>
      <c r="B1282" s="92" t="s">
        <v>1048</v>
      </c>
      <c r="C1282" s="126"/>
      <c r="D1282" s="126"/>
      <c r="E1282" s="102"/>
      <c r="F1282" s="99"/>
      <c r="G1282" s="99"/>
    </row>
    <row r="1283" s="65" customFormat="1" customHeight="1" spans="1:7">
      <c r="A1283" s="92">
        <v>22405</v>
      </c>
      <c r="B1283" s="124" t="s">
        <v>1049</v>
      </c>
      <c r="C1283" s="126"/>
      <c r="D1283" s="126"/>
      <c r="E1283" s="102"/>
      <c r="F1283" s="99"/>
      <c r="G1283" s="99"/>
    </row>
    <row r="1284" s="65" customFormat="1" customHeight="1" spans="1:7">
      <c r="A1284" s="92">
        <v>2240501</v>
      </c>
      <c r="B1284" s="92" t="s">
        <v>81</v>
      </c>
      <c r="C1284" s="126"/>
      <c r="D1284" s="126"/>
      <c r="E1284" s="102"/>
      <c r="F1284" s="99"/>
      <c r="G1284" s="99"/>
    </row>
    <row r="1285" s="65" customFormat="1" customHeight="1" spans="1:7">
      <c r="A1285" s="92">
        <v>2240502</v>
      </c>
      <c r="B1285" s="92" t="s">
        <v>82</v>
      </c>
      <c r="C1285" s="126"/>
      <c r="D1285" s="126"/>
      <c r="E1285" s="102"/>
      <c r="F1285" s="99"/>
      <c r="G1285" s="99"/>
    </row>
    <row r="1286" s="65" customFormat="1" customHeight="1" spans="1:7">
      <c r="A1286" s="92">
        <v>2240503</v>
      </c>
      <c r="B1286" s="92" t="s">
        <v>83</v>
      </c>
      <c r="C1286" s="126"/>
      <c r="D1286" s="126"/>
      <c r="E1286" s="102"/>
      <c r="F1286" s="99"/>
      <c r="G1286" s="99"/>
    </row>
    <row r="1287" s="65" customFormat="1" customHeight="1" spans="1:7">
      <c r="A1287" s="92">
        <v>2240504</v>
      </c>
      <c r="B1287" s="92" t="s">
        <v>1050</v>
      </c>
      <c r="C1287" s="126"/>
      <c r="D1287" s="126"/>
      <c r="E1287" s="102"/>
      <c r="F1287" s="99"/>
      <c r="G1287" s="99"/>
    </row>
    <row r="1288" s="65" customFormat="1" customHeight="1" spans="1:7">
      <c r="A1288" s="92">
        <v>2240505</v>
      </c>
      <c r="B1288" s="92" t="s">
        <v>1051</v>
      </c>
      <c r="C1288" s="126"/>
      <c r="D1288" s="126"/>
      <c r="E1288" s="102"/>
      <c r="F1288" s="99"/>
      <c r="G1288" s="99"/>
    </row>
    <row r="1289" s="65" customFormat="1" customHeight="1" spans="1:7">
      <c r="A1289" s="92">
        <v>2240506</v>
      </c>
      <c r="B1289" s="92" t="s">
        <v>1052</v>
      </c>
      <c r="C1289" s="126"/>
      <c r="D1289" s="126"/>
      <c r="E1289" s="102"/>
      <c r="F1289" s="99"/>
      <c r="G1289" s="99"/>
    </row>
    <row r="1290" s="65" customFormat="1" customHeight="1" spans="1:7">
      <c r="A1290" s="92">
        <v>2240507</v>
      </c>
      <c r="B1290" s="92" t="s">
        <v>1053</v>
      </c>
      <c r="C1290" s="126"/>
      <c r="D1290" s="126"/>
      <c r="E1290" s="102"/>
      <c r="F1290" s="99"/>
      <c r="G1290" s="99"/>
    </row>
    <row r="1291" s="65" customFormat="1" customHeight="1" spans="1:7">
      <c r="A1291" s="92">
        <v>2240508</v>
      </c>
      <c r="B1291" s="92" t="s">
        <v>1054</v>
      </c>
      <c r="C1291" s="126"/>
      <c r="D1291" s="126"/>
      <c r="E1291" s="102"/>
      <c r="F1291" s="99"/>
      <c r="G1291" s="99"/>
    </row>
    <row r="1292" s="65" customFormat="1" customHeight="1" spans="1:7">
      <c r="A1292" s="92">
        <v>2240509</v>
      </c>
      <c r="B1292" s="92" t="s">
        <v>1055</v>
      </c>
      <c r="C1292" s="126"/>
      <c r="D1292" s="126"/>
      <c r="E1292" s="102"/>
      <c r="F1292" s="99"/>
      <c r="G1292" s="99"/>
    </row>
    <row r="1293" s="65" customFormat="1" customHeight="1" spans="1:7">
      <c r="A1293" s="92">
        <v>2240510</v>
      </c>
      <c r="B1293" s="92" t="s">
        <v>1056</v>
      </c>
      <c r="C1293" s="126"/>
      <c r="D1293" s="126"/>
      <c r="E1293" s="102"/>
      <c r="F1293" s="99"/>
      <c r="G1293" s="99"/>
    </row>
    <row r="1294" s="65" customFormat="1" customHeight="1" spans="1:7">
      <c r="A1294" s="92">
        <v>2240550</v>
      </c>
      <c r="B1294" s="92" t="s">
        <v>1057</v>
      </c>
      <c r="C1294" s="126"/>
      <c r="D1294" s="126"/>
      <c r="E1294" s="102"/>
      <c r="F1294" s="99"/>
      <c r="G1294" s="99"/>
    </row>
    <row r="1295" s="65" customFormat="1" customHeight="1" spans="1:7">
      <c r="A1295" s="92">
        <v>2240599</v>
      </c>
      <c r="B1295" s="92" t="s">
        <v>1058</v>
      </c>
      <c r="C1295" s="126"/>
      <c r="D1295" s="126"/>
      <c r="E1295" s="102"/>
      <c r="F1295" s="99"/>
      <c r="G1295" s="99"/>
    </row>
    <row r="1296" s="65" customFormat="1" customHeight="1" spans="1:7">
      <c r="A1296" s="92">
        <v>22406</v>
      </c>
      <c r="B1296" s="124" t="s">
        <v>1059</v>
      </c>
      <c r="C1296" s="127">
        <v>9</v>
      </c>
      <c r="D1296" s="127">
        <v>1325</v>
      </c>
      <c r="E1296" s="125">
        <f>SUM(E1297:E1299)</f>
        <v>1237</v>
      </c>
      <c r="F1296" s="98">
        <f>E1296/D1296</f>
        <v>0.933584905660377</v>
      </c>
      <c r="G1296" s="98">
        <v>82.4666666666667</v>
      </c>
    </row>
    <row r="1297" s="65" customFormat="1" customHeight="1" spans="1:7">
      <c r="A1297" s="92">
        <v>2240601</v>
      </c>
      <c r="B1297" s="92" t="s">
        <v>1060</v>
      </c>
      <c r="C1297" s="126"/>
      <c r="D1297" s="126"/>
      <c r="E1297" s="102">
        <v>1234</v>
      </c>
      <c r="F1297" s="99"/>
      <c r="G1297" s="99"/>
    </row>
    <row r="1298" s="65" customFormat="1" customHeight="1" spans="1:7">
      <c r="A1298" s="92">
        <v>2240602</v>
      </c>
      <c r="B1298" s="92" t="s">
        <v>1061</v>
      </c>
      <c r="C1298" s="126"/>
      <c r="D1298" s="126"/>
      <c r="E1298" s="102">
        <v>3</v>
      </c>
      <c r="F1298" s="99"/>
      <c r="G1298" s="99">
        <v>0.75</v>
      </c>
    </row>
    <row r="1299" s="65" customFormat="1" customHeight="1" spans="1:7">
      <c r="A1299" s="92">
        <v>2240699</v>
      </c>
      <c r="B1299" s="92" t="s">
        <v>1062</v>
      </c>
      <c r="C1299" s="126"/>
      <c r="D1299" s="126"/>
      <c r="E1299" s="102"/>
      <c r="F1299" s="99"/>
      <c r="G1299" s="99">
        <v>0</v>
      </c>
    </row>
    <row r="1300" s="65" customFormat="1" customHeight="1" spans="1:7">
      <c r="A1300" s="92">
        <v>22407</v>
      </c>
      <c r="B1300" s="124" t="s">
        <v>1063</v>
      </c>
      <c r="C1300" s="126"/>
      <c r="D1300" s="126"/>
      <c r="E1300" s="102"/>
      <c r="F1300" s="99"/>
      <c r="G1300" s="99">
        <v>0</v>
      </c>
    </row>
    <row r="1301" s="65" customFormat="1" customHeight="1" spans="1:7">
      <c r="A1301" s="92">
        <v>2240703</v>
      </c>
      <c r="B1301" s="92" t="s">
        <v>1064</v>
      </c>
      <c r="C1301" s="126"/>
      <c r="D1301" s="126"/>
      <c r="E1301" s="102"/>
      <c r="F1301" s="99"/>
      <c r="G1301" s="99">
        <v>0</v>
      </c>
    </row>
    <row r="1302" s="65" customFormat="1" customHeight="1" spans="1:7">
      <c r="A1302" s="92">
        <v>2240704</v>
      </c>
      <c r="B1302" s="92" t="s">
        <v>1065</v>
      </c>
      <c r="C1302" s="126"/>
      <c r="D1302" s="126"/>
      <c r="E1302" s="102"/>
      <c r="F1302" s="99"/>
      <c r="G1302" s="99"/>
    </row>
    <row r="1303" s="65" customFormat="1" customHeight="1" spans="1:7">
      <c r="A1303" s="92">
        <v>2240799</v>
      </c>
      <c r="B1303" s="92" t="s">
        <v>1066</v>
      </c>
      <c r="C1303" s="126"/>
      <c r="D1303" s="126"/>
      <c r="E1303" s="102"/>
      <c r="F1303" s="99"/>
      <c r="G1303" s="99"/>
    </row>
    <row r="1304" s="65" customFormat="1" ht="17.25" customHeight="1" spans="1:7">
      <c r="A1304" s="92">
        <v>22499</v>
      </c>
      <c r="B1304" s="124" t="s">
        <v>1067</v>
      </c>
      <c r="C1304" s="127"/>
      <c r="D1304" s="127">
        <v>9</v>
      </c>
      <c r="E1304" s="125"/>
      <c r="F1304" s="98">
        <f>E1304/D1304</f>
        <v>0</v>
      </c>
      <c r="G1304" s="98"/>
    </row>
    <row r="1305" s="65" customFormat="1" customHeight="1" spans="1:7">
      <c r="A1305" s="92">
        <v>2249999</v>
      </c>
      <c r="B1305" s="92" t="s">
        <v>1068</v>
      </c>
      <c r="C1305" s="126"/>
      <c r="D1305" s="126"/>
      <c r="E1305" s="102"/>
      <c r="F1305" s="99"/>
      <c r="G1305" s="99"/>
    </row>
    <row r="1306" s="65" customFormat="1" customHeight="1" spans="1:7">
      <c r="A1306" s="92">
        <v>227</v>
      </c>
      <c r="B1306" s="124" t="s">
        <v>1069</v>
      </c>
      <c r="C1306" s="127">
        <v>1100</v>
      </c>
      <c r="D1306" s="126"/>
      <c r="E1306" s="102"/>
      <c r="F1306" s="99"/>
      <c r="G1306" s="99"/>
    </row>
    <row r="1307" s="65" customFormat="1" customHeight="1" spans="1:7">
      <c r="A1307" s="92">
        <v>229</v>
      </c>
      <c r="B1307" s="124" t="s">
        <v>1070</v>
      </c>
      <c r="C1307" s="148">
        <f>C1308</f>
        <v>414</v>
      </c>
      <c r="D1307" s="148">
        <f>D1308</f>
        <v>15521</v>
      </c>
      <c r="E1307" s="125">
        <f>E1308</f>
        <v>7344</v>
      </c>
      <c r="F1307" s="98">
        <f>E1307/D1307</f>
        <v>0.473165388828039</v>
      </c>
      <c r="G1307" s="98">
        <v>141.230769230769</v>
      </c>
    </row>
    <row r="1308" s="65" customFormat="1" customHeight="1" spans="1:7">
      <c r="A1308" s="92">
        <v>22999</v>
      </c>
      <c r="B1308" s="124" t="s">
        <v>1071</v>
      </c>
      <c r="C1308" s="127">
        <v>414</v>
      </c>
      <c r="D1308" s="127">
        <v>15521</v>
      </c>
      <c r="E1308" s="125">
        <f>E1309</f>
        <v>7344</v>
      </c>
      <c r="F1308" s="98">
        <f>E1308/D1308</f>
        <v>0.473165388828039</v>
      </c>
      <c r="G1308" s="98">
        <v>141.230769230769</v>
      </c>
    </row>
    <row r="1309" s="65" customFormat="1" customHeight="1" spans="1:7">
      <c r="A1309" s="92">
        <v>2299999</v>
      </c>
      <c r="B1309" s="92" t="s">
        <v>1072</v>
      </c>
      <c r="C1309" s="126"/>
      <c r="D1309" s="126"/>
      <c r="E1309" s="102">
        <v>7344</v>
      </c>
      <c r="F1309" s="99"/>
      <c r="G1309" s="99">
        <v>141.230769230769</v>
      </c>
    </row>
    <row r="1310" s="65" customFormat="1" customHeight="1" spans="1:7">
      <c r="A1310" s="92">
        <v>232</v>
      </c>
      <c r="B1310" s="124" t="s">
        <v>1073</v>
      </c>
      <c r="C1310" s="148">
        <f>SUM(C1311,C1313,C1318)</f>
        <v>6087</v>
      </c>
      <c r="D1310" s="148">
        <f>SUM(D1311,D1313,D1318)</f>
        <v>6092</v>
      </c>
      <c r="E1310" s="125">
        <f>SUM(E1311,E1313,E1318)</f>
        <v>6092</v>
      </c>
      <c r="F1310" s="98">
        <f>E1310/D1310</f>
        <v>1</v>
      </c>
      <c r="G1310" s="98">
        <v>1.14705328563359</v>
      </c>
    </row>
    <row r="1311" s="65" customFormat="1" customHeight="1" spans="1:7">
      <c r="A1311" s="92">
        <v>23201</v>
      </c>
      <c r="B1311" s="124" t="s">
        <v>1074</v>
      </c>
      <c r="C1311" s="126"/>
      <c r="D1311" s="126"/>
      <c r="E1311" s="102"/>
      <c r="F1311" s="99"/>
      <c r="G1311" s="99"/>
    </row>
    <row r="1312" s="65" customFormat="1" customHeight="1" spans="1:7">
      <c r="A1312" s="92">
        <v>2320101</v>
      </c>
      <c r="B1312" s="92" t="s">
        <v>1075</v>
      </c>
      <c r="C1312" s="126"/>
      <c r="D1312" s="126"/>
      <c r="E1312" s="102"/>
      <c r="F1312" s="99"/>
      <c r="G1312" s="99"/>
    </row>
    <row r="1313" customHeight="1" spans="1:7">
      <c r="A1313" s="92">
        <v>23202</v>
      </c>
      <c r="B1313" s="124" t="s">
        <v>1076</v>
      </c>
      <c r="C1313" s="126"/>
      <c r="D1313" s="126"/>
      <c r="E1313" s="102"/>
      <c r="F1313" s="99"/>
      <c r="G1313" s="99"/>
    </row>
    <row r="1314" customHeight="1" spans="1:7">
      <c r="A1314" s="92">
        <v>2320201</v>
      </c>
      <c r="B1314" s="92" t="s">
        <v>1077</v>
      </c>
      <c r="C1314" s="126"/>
      <c r="D1314" s="126"/>
      <c r="E1314" s="102"/>
      <c r="F1314" s="99"/>
      <c r="G1314" s="99"/>
    </row>
    <row r="1315" customHeight="1" spans="1:7">
      <c r="A1315" s="92">
        <v>2320202</v>
      </c>
      <c r="B1315" s="92" t="s">
        <v>1078</v>
      </c>
      <c r="C1315" s="126"/>
      <c r="D1315" s="126"/>
      <c r="E1315" s="102"/>
      <c r="F1315" s="99"/>
      <c r="G1315" s="99"/>
    </row>
    <row r="1316" customHeight="1" spans="1:7">
      <c r="A1316" s="92">
        <v>2320203</v>
      </c>
      <c r="B1316" s="92" t="s">
        <v>1079</v>
      </c>
      <c r="C1316" s="126"/>
      <c r="D1316" s="126"/>
      <c r="E1316" s="102"/>
      <c r="F1316" s="99"/>
      <c r="G1316" s="99"/>
    </row>
    <row r="1317" customHeight="1" spans="1:7">
      <c r="A1317" s="92">
        <v>2320299</v>
      </c>
      <c r="B1317" s="92" t="s">
        <v>1080</v>
      </c>
      <c r="C1317" s="126"/>
      <c r="D1317" s="126"/>
      <c r="E1317" s="102"/>
      <c r="F1317" s="99"/>
      <c r="G1317" s="99"/>
    </row>
    <row r="1318" customHeight="1" spans="1:7">
      <c r="A1318" s="92">
        <v>23203</v>
      </c>
      <c r="B1318" s="124" t="s">
        <v>1081</v>
      </c>
      <c r="C1318" s="127">
        <v>6087</v>
      </c>
      <c r="D1318" s="127">
        <v>6092</v>
      </c>
      <c r="E1318" s="125">
        <f>SUM(E1319:E1322)</f>
        <v>6092</v>
      </c>
      <c r="F1318" s="98">
        <f>E1318/D1318</f>
        <v>1</v>
      </c>
      <c r="G1318" s="98">
        <v>1.14705328563359</v>
      </c>
    </row>
    <row r="1319" customHeight="1" spans="1:7">
      <c r="A1319" s="92">
        <v>2320301</v>
      </c>
      <c r="B1319" s="92" t="s">
        <v>1082</v>
      </c>
      <c r="C1319" s="126"/>
      <c r="D1319" s="126"/>
      <c r="E1319" s="102">
        <v>6092</v>
      </c>
      <c r="F1319" s="99"/>
      <c r="G1319" s="99">
        <v>1.14705328563359</v>
      </c>
    </row>
    <row r="1320" customHeight="1" spans="1:7">
      <c r="A1320" s="92">
        <v>2320302</v>
      </c>
      <c r="B1320" s="92" t="s">
        <v>1083</v>
      </c>
      <c r="C1320" s="126"/>
      <c r="D1320" s="126"/>
      <c r="E1320" s="102"/>
      <c r="F1320" s="99"/>
      <c r="G1320" s="99"/>
    </row>
    <row r="1321" customHeight="1" spans="1:7">
      <c r="A1321" s="92">
        <v>2320303</v>
      </c>
      <c r="B1321" s="92" t="s">
        <v>1084</v>
      </c>
      <c r="C1321" s="126"/>
      <c r="D1321" s="126"/>
      <c r="E1321" s="102"/>
      <c r="F1321" s="99"/>
      <c r="G1321" s="99"/>
    </row>
    <row r="1322" customHeight="1" spans="1:7">
      <c r="A1322" s="92">
        <v>2320399</v>
      </c>
      <c r="B1322" s="92" t="s">
        <v>1085</v>
      </c>
      <c r="C1322" s="126"/>
      <c r="D1322" s="126"/>
      <c r="E1322" s="102"/>
      <c r="F1322" s="99"/>
      <c r="G1322" s="99"/>
    </row>
    <row r="1323" customHeight="1" spans="1:7">
      <c r="A1323" s="92">
        <v>233</v>
      </c>
      <c r="B1323" s="124" t="s">
        <v>1086</v>
      </c>
      <c r="C1323" s="126"/>
      <c r="D1323" s="126"/>
      <c r="E1323" s="102"/>
      <c r="F1323" s="99"/>
      <c r="G1323" s="99"/>
    </row>
    <row r="1324" customHeight="1" spans="1:7">
      <c r="A1324" s="92">
        <v>23301</v>
      </c>
      <c r="B1324" s="124" t="s">
        <v>1087</v>
      </c>
      <c r="C1324" s="126"/>
      <c r="D1324" s="126"/>
      <c r="E1324" s="102"/>
      <c r="F1324" s="99"/>
      <c r="G1324" s="99"/>
    </row>
    <row r="1325" customHeight="1" spans="1:7">
      <c r="A1325" s="92">
        <v>2330101</v>
      </c>
      <c r="B1325" s="92" t="s">
        <v>1088</v>
      </c>
      <c r="C1325" s="126"/>
      <c r="D1325" s="126"/>
      <c r="E1325" s="102"/>
      <c r="F1325" s="99"/>
      <c r="G1325" s="99"/>
    </row>
    <row r="1326" customHeight="1" spans="1:7">
      <c r="A1326" s="92">
        <v>23302</v>
      </c>
      <c r="B1326" s="124" t="s">
        <v>1089</v>
      </c>
      <c r="C1326" s="126"/>
      <c r="D1326" s="126"/>
      <c r="E1326" s="102"/>
      <c r="F1326" s="99"/>
      <c r="G1326" s="99"/>
    </row>
    <row r="1327" customHeight="1" spans="1:7">
      <c r="A1327" s="92">
        <v>2330201</v>
      </c>
      <c r="B1327" s="92" t="s">
        <v>1090</v>
      </c>
      <c r="C1327" s="126"/>
      <c r="D1327" s="126"/>
      <c r="E1327" s="102"/>
      <c r="F1327" s="99"/>
      <c r="G1327" s="99"/>
    </row>
    <row r="1328" customHeight="1" spans="1:7">
      <c r="A1328" s="164">
        <v>23303</v>
      </c>
      <c r="B1328" s="165" t="s">
        <v>1091</v>
      </c>
      <c r="C1328" s="159"/>
      <c r="D1328" s="159"/>
      <c r="E1328" s="102"/>
      <c r="F1328" s="99"/>
      <c r="G1328" s="99"/>
    </row>
    <row r="1329" customHeight="1" spans="1:7">
      <c r="A1329" s="92">
        <v>2330301</v>
      </c>
      <c r="B1329" s="166" t="s">
        <v>1092</v>
      </c>
      <c r="C1329" s="147"/>
      <c r="D1329" s="147"/>
      <c r="E1329" s="102"/>
      <c r="F1329" s="99"/>
      <c r="G1329" s="99"/>
    </row>
  </sheetData>
  <mergeCells count="1">
    <mergeCell ref="A1:G1"/>
  </mergeCells>
  <dataValidations count="1">
    <dataValidation type="decimal" operator="between" allowBlank="1" showInputMessage="1" showErrorMessage="1" sqref="C283:E283 C302:E302 C392:E392 C444:E444 C500:E500 C557:E557 C686:E686 C767:E767 C838:E838 C861:E861 C969:E969 C1021:E1021 C1085:E1085 C1145:E1145 C1190:E1190 C1211:E1211 C1256:E1256 C1307:E1307 C1310:E1310 E6:E282 E284:E301 E303:E391 E393:E443 E445:E499 E501:E556 E558:E685 E687:E766 E768:E837 E839:E860 E862:E968 E970:E1020 E1022:E1084 E1086:E1144 E1146:E1189 E1191:E1210 E1212:E1255 E1257:E1306 E1308:E1309 E1311:E1329 C4:E5">
      <formula1>-99999999999999</formula1>
      <formula2>99999999999999</formula2>
    </dataValidation>
  </dataValidations>
  <pageMargins left="0.751388888888889" right="0.751388888888889" top="1" bottom="1" header="0.5" footer="0.5"/>
  <pageSetup paperSize="9" scale="76"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29"/>
  <sheetViews>
    <sheetView topLeftCell="A917" workbookViewId="0">
      <selection activeCell="B949" sqref="B949"/>
    </sheetView>
  </sheetViews>
  <sheetFormatPr defaultColWidth="12.9416666666667" defaultRowHeight="17" customHeight="1" outlineLevelCol="6"/>
  <cols>
    <col min="1" max="1" width="16.875" style="65" customWidth="1"/>
    <col min="2" max="2" width="31" style="65" customWidth="1"/>
    <col min="3" max="3" width="11.75" style="118" customWidth="1"/>
    <col min="4" max="4" width="13" style="118" customWidth="1"/>
    <col min="5" max="5" width="12.5" style="65" customWidth="1"/>
    <col min="6" max="7" width="10.625" style="152" customWidth="1"/>
    <col min="8" max="255" width="12.9416666666667" style="65" customWidth="1"/>
    <col min="256" max="16382" width="9.55833333333333" style="65"/>
    <col min="16383" max="16384" width="12.9416666666667" style="65"/>
  </cols>
  <sheetData>
    <row r="1" s="65" customFormat="1" ht="34" customHeight="1" spans="1:7">
      <c r="A1" s="153" t="s">
        <v>8</v>
      </c>
      <c r="B1" s="153"/>
      <c r="C1" s="154"/>
      <c r="D1" s="154"/>
      <c r="E1" s="153"/>
      <c r="F1" s="156"/>
      <c r="G1" s="156"/>
    </row>
    <row r="2" s="65" customFormat="1" ht="18" customHeight="1" spans="1:7">
      <c r="A2" s="66" t="s">
        <v>5</v>
      </c>
      <c r="B2" s="66"/>
      <c r="C2" s="155"/>
      <c r="D2" s="155"/>
      <c r="E2" s="76"/>
      <c r="F2" s="157"/>
      <c r="G2" s="158" t="s">
        <v>75</v>
      </c>
    </row>
    <row r="3" s="65" customFormat="1" ht="39" customHeight="1" spans="1:7">
      <c r="A3" s="105" t="s">
        <v>76</v>
      </c>
      <c r="B3" s="105" t="s">
        <v>77</v>
      </c>
      <c r="C3" s="123" t="s">
        <v>48</v>
      </c>
      <c r="D3" s="123" t="s">
        <v>49</v>
      </c>
      <c r="E3" s="132" t="s">
        <v>50</v>
      </c>
      <c r="F3" s="97" t="s">
        <v>51</v>
      </c>
      <c r="G3" s="97" t="s">
        <v>52</v>
      </c>
    </row>
    <row r="4" s="65" customFormat="1" ht="24" customHeight="1" spans="1:7">
      <c r="A4" s="92"/>
      <c r="B4" s="105" t="s">
        <v>78</v>
      </c>
      <c r="C4" s="148">
        <f>SUM(C5,C243,C283,C302,C392,C444,C500,C557,C686,C767,C838,C861,C969,C1021,C1085,C1105,C1135,C1145,C1190,C1211,C1256,C1307,C1310,C1323,C1306)</f>
        <v>123720</v>
      </c>
      <c r="D4" s="148">
        <f>SUM(D5,D243,D283,D302,D392,D444,D500,D557,D686,D767,D838,D861,D969,D1021,D1085,D1105,D1135,D1145,D1190,D1211,D1256,D1307,D1310,D1323)</f>
        <v>262374</v>
      </c>
      <c r="E4" s="125">
        <f>SUM(E5,E243,E283,E302,E392,E444,E500,E557,E686,E767,E838,E861,E969,E1021,E1085,E1105,E1135,E1145,E1190,E1211,E1256,E1307,E1310,E1323)</f>
        <v>218459</v>
      </c>
      <c r="F4" s="98">
        <f t="shared" ref="F4:F6" si="0">E4/D4</f>
        <v>0.832624421627143</v>
      </c>
      <c r="G4" s="98">
        <v>1.01291770411688</v>
      </c>
    </row>
    <row r="5" s="65" customFormat="1" customHeight="1" spans="1:7">
      <c r="A5" s="92">
        <v>201</v>
      </c>
      <c r="B5" s="124" t="s">
        <v>79</v>
      </c>
      <c r="C5" s="148">
        <f>C6+C18+C25+C34+C45+C56+C67+C75+C84+C97+C106+C117+C129+C136+C144+C150+C157+C164+C171+C178+C185+C193+C199+C205+C212+C227+C234+C240</f>
        <v>10099</v>
      </c>
      <c r="D5" s="148">
        <f>D6+D18+D25+D34+D45+D56+D67+D75+D84+D97+D106+D117+D129+D136+D144+D150+D157+D164+D171+D178+D185+D193+D199+D205+D212+D227+D234+D240</f>
        <v>11683</v>
      </c>
      <c r="E5" s="125">
        <f>E6+E18+E25+E34+E45+E56+E67+E75+E84+E97+E106+E117+E129+E136+E144+E150+E157+E164+E171+E178+E185+E193+E199+E205+E212+E227+E234+E240</f>
        <v>11123</v>
      </c>
      <c r="F5" s="98">
        <f t="shared" si="0"/>
        <v>0.952067106051528</v>
      </c>
      <c r="G5" s="98">
        <v>1.36595849195628</v>
      </c>
    </row>
    <row r="6" s="65" customFormat="1" customHeight="1" spans="1:7">
      <c r="A6" s="92">
        <v>20101</v>
      </c>
      <c r="B6" s="124" t="s">
        <v>80</v>
      </c>
      <c r="C6" s="127">
        <v>508</v>
      </c>
      <c r="D6" s="127">
        <v>413</v>
      </c>
      <c r="E6" s="125">
        <f>SUM(E7:E17)</f>
        <v>390</v>
      </c>
      <c r="F6" s="98">
        <f t="shared" si="0"/>
        <v>0.944309927360775</v>
      </c>
      <c r="G6" s="98">
        <v>0.835117773019272</v>
      </c>
    </row>
    <row r="7" s="65" customFormat="1" customHeight="1" spans="1:7">
      <c r="A7" s="92">
        <v>2010101</v>
      </c>
      <c r="B7" s="92" t="s">
        <v>81</v>
      </c>
      <c r="C7" s="126"/>
      <c r="D7" s="126"/>
      <c r="E7" s="102">
        <v>334</v>
      </c>
      <c r="F7" s="99"/>
      <c r="G7" s="99">
        <v>0.841309823677582</v>
      </c>
    </row>
    <row r="8" s="65" customFormat="1" customHeight="1" spans="1:7">
      <c r="A8" s="92">
        <v>2010102</v>
      </c>
      <c r="B8" s="92" t="s">
        <v>82</v>
      </c>
      <c r="C8" s="126"/>
      <c r="D8" s="126"/>
      <c r="E8" s="102"/>
      <c r="F8" s="99"/>
      <c r="G8" s="99">
        <v>0</v>
      </c>
    </row>
    <row r="9" s="65" customFormat="1" customHeight="1" spans="1:7">
      <c r="A9" s="92">
        <v>2010103</v>
      </c>
      <c r="B9" s="92" t="s">
        <v>83</v>
      </c>
      <c r="C9" s="126"/>
      <c r="D9" s="126"/>
      <c r="E9" s="102"/>
      <c r="F9" s="99"/>
      <c r="G9" s="99"/>
    </row>
    <row r="10" s="65" customFormat="1" customHeight="1" spans="1:7">
      <c r="A10" s="92">
        <v>2010104</v>
      </c>
      <c r="B10" s="92" t="s">
        <v>84</v>
      </c>
      <c r="C10" s="126"/>
      <c r="D10" s="126"/>
      <c r="E10" s="102">
        <v>15</v>
      </c>
      <c r="F10" s="99"/>
      <c r="G10" s="99">
        <v>0.681818181818182</v>
      </c>
    </row>
    <row r="11" s="65" customFormat="1" customHeight="1" spans="1:7">
      <c r="A11" s="92">
        <v>2010105</v>
      </c>
      <c r="B11" s="92" t="s">
        <v>85</v>
      </c>
      <c r="C11" s="126"/>
      <c r="D11" s="126"/>
      <c r="E11" s="102"/>
      <c r="F11" s="99"/>
      <c r="G11" s="99"/>
    </row>
    <row r="12" s="65" customFormat="1" customHeight="1" spans="1:7">
      <c r="A12" s="92">
        <v>2010106</v>
      </c>
      <c r="B12" s="92" t="s">
        <v>86</v>
      </c>
      <c r="C12" s="126"/>
      <c r="D12" s="126"/>
      <c r="E12" s="102"/>
      <c r="F12" s="99"/>
      <c r="G12" s="99"/>
    </row>
    <row r="13" s="65" customFormat="1" customHeight="1" spans="1:7">
      <c r="A13" s="92">
        <v>2010107</v>
      </c>
      <c r="B13" s="92" t="s">
        <v>87</v>
      </c>
      <c r="C13" s="126"/>
      <c r="D13" s="126"/>
      <c r="E13" s="102"/>
      <c r="F13" s="99"/>
      <c r="G13" s="99"/>
    </row>
    <row r="14" s="65" customFormat="1" customHeight="1" spans="1:7">
      <c r="A14" s="92">
        <v>2010108</v>
      </c>
      <c r="B14" s="92" t="s">
        <v>88</v>
      </c>
      <c r="C14" s="126"/>
      <c r="D14" s="126"/>
      <c r="E14" s="102">
        <v>31</v>
      </c>
      <c r="F14" s="99"/>
      <c r="G14" s="99">
        <v>1.82352941176471</v>
      </c>
    </row>
    <row r="15" s="65" customFormat="1" customHeight="1" spans="1:7">
      <c r="A15" s="92">
        <v>2010109</v>
      </c>
      <c r="B15" s="92" t="s">
        <v>89</v>
      </c>
      <c r="C15" s="126"/>
      <c r="D15" s="126"/>
      <c r="E15" s="102"/>
      <c r="F15" s="99"/>
      <c r="G15" s="99"/>
    </row>
    <row r="16" s="65" customFormat="1" customHeight="1" spans="1:7">
      <c r="A16" s="92">
        <v>2010150</v>
      </c>
      <c r="B16" s="92" t="s">
        <v>90</v>
      </c>
      <c r="C16" s="126"/>
      <c r="D16" s="126"/>
      <c r="E16" s="102"/>
      <c r="F16" s="99"/>
      <c r="G16" s="99"/>
    </row>
    <row r="17" s="65" customFormat="1" customHeight="1" spans="1:7">
      <c r="A17" s="92">
        <v>2010199</v>
      </c>
      <c r="B17" s="92" t="s">
        <v>91</v>
      </c>
      <c r="C17" s="126"/>
      <c r="D17" s="126"/>
      <c r="E17" s="102">
        <v>10</v>
      </c>
      <c r="F17" s="99"/>
      <c r="G17" s="99"/>
    </row>
    <row r="18" s="65" customFormat="1" customHeight="1" spans="1:7">
      <c r="A18" s="92">
        <v>20102</v>
      </c>
      <c r="B18" s="124" t="s">
        <v>92</v>
      </c>
      <c r="C18" s="127">
        <v>567</v>
      </c>
      <c r="D18" s="127">
        <v>438</v>
      </c>
      <c r="E18" s="125">
        <f>SUM(E19:E24)</f>
        <v>429</v>
      </c>
      <c r="F18" s="98">
        <f>E18/D18</f>
        <v>0.979452054794521</v>
      </c>
      <c r="G18" s="98">
        <v>0.942857142857143</v>
      </c>
    </row>
    <row r="19" s="65" customFormat="1" customHeight="1" spans="1:7">
      <c r="A19" s="92">
        <v>2010201</v>
      </c>
      <c r="B19" s="92" t="s">
        <v>81</v>
      </c>
      <c r="C19" s="126"/>
      <c r="D19" s="126"/>
      <c r="E19" s="102">
        <v>367</v>
      </c>
      <c r="F19" s="99"/>
      <c r="G19" s="99">
        <v>0.991891891891892</v>
      </c>
    </row>
    <row r="20" s="65" customFormat="1" customHeight="1" spans="1:7">
      <c r="A20" s="92">
        <v>2010202</v>
      </c>
      <c r="B20" s="92" t="s">
        <v>82</v>
      </c>
      <c r="C20" s="126"/>
      <c r="D20" s="126"/>
      <c r="E20" s="102">
        <v>2</v>
      </c>
      <c r="F20" s="99"/>
      <c r="G20" s="99">
        <v>0.05</v>
      </c>
    </row>
    <row r="21" s="65" customFormat="1" customHeight="1" spans="1:7">
      <c r="A21" s="92">
        <v>2010203</v>
      </c>
      <c r="B21" s="92" t="s">
        <v>83</v>
      </c>
      <c r="C21" s="126"/>
      <c r="D21" s="126"/>
      <c r="E21" s="102"/>
      <c r="F21" s="99"/>
      <c r="G21" s="99"/>
    </row>
    <row r="22" s="65" customFormat="1" customHeight="1" spans="1:7">
      <c r="A22" s="92">
        <v>2010204</v>
      </c>
      <c r="B22" s="92" t="s">
        <v>93</v>
      </c>
      <c r="C22" s="126"/>
      <c r="D22" s="126"/>
      <c r="E22" s="102">
        <v>20</v>
      </c>
      <c r="F22" s="99"/>
      <c r="G22" s="99">
        <v>0.666666666666667</v>
      </c>
    </row>
    <row r="23" s="65" customFormat="1" customHeight="1" spans="1:7">
      <c r="A23" s="92">
        <v>2010205</v>
      </c>
      <c r="B23" s="92" t="s">
        <v>94</v>
      </c>
      <c r="C23" s="126"/>
      <c r="D23" s="126"/>
      <c r="E23" s="102">
        <v>28</v>
      </c>
      <c r="F23" s="99"/>
      <c r="G23" s="99">
        <v>1.86666666666667</v>
      </c>
    </row>
    <row r="24" s="65" customFormat="1" customHeight="1" spans="1:7">
      <c r="A24" s="92">
        <v>2010299</v>
      </c>
      <c r="B24" s="92" t="s">
        <v>95</v>
      </c>
      <c r="C24" s="126"/>
      <c r="D24" s="126"/>
      <c r="E24" s="102">
        <v>12</v>
      </c>
      <c r="F24" s="99"/>
      <c r="G24" s="99"/>
    </row>
    <row r="25" s="65" customFormat="1" customHeight="1" spans="1:7">
      <c r="A25" s="92">
        <v>20103</v>
      </c>
      <c r="B25" s="124" t="s">
        <v>96</v>
      </c>
      <c r="C25" s="127">
        <v>3779</v>
      </c>
      <c r="D25" s="127">
        <v>3414</v>
      </c>
      <c r="E25" s="125">
        <f>SUM(E26:E33)</f>
        <v>3406</v>
      </c>
      <c r="F25" s="98">
        <f>E25/D25</f>
        <v>0.997656707674282</v>
      </c>
      <c r="G25" s="98">
        <v>2.03952095808383</v>
      </c>
    </row>
    <row r="26" s="65" customFormat="1" customHeight="1" spans="1:7">
      <c r="A26" s="92">
        <v>2010301</v>
      </c>
      <c r="B26" s="92" t="s">
        <v>81</v>
      </c>
      <c r="C26" s="126"/>
      <c r="D26" s="126"/>
      <c r="E26" s="102">
        <v>1889</v>
      </c>
      <c r="F26" s="99"/>
      <c r="G26" s="99">
        <v>1.30907830907831</v>
      </c>
    </row>
    <row r="27" s="65" customFormat="1" customHeight="1" spans="1:7">
      <c r="A27" s="92">
        <v>2010302</v>
      </c>
      <c r="B27" s="92" t="s">
        <v>82</v>
      </c>
      <c r="C27" s="126"/>
      <c r="D27" s="126"/>
      <c r="E27" s="102">
        <v>171</v>
      </c>
      <c r="F27" s="99"/>
      <c r="G27" s="99">
        <v>-0.144547759932375</v>
      </c>
    </row>
    <row r="28" s="65" customFormat="1" customHeight="1" spans="1:7">
      <c r="A28" s="92">
        <v>2010303</v>
      </c>
      <c r="B28" s="92" t="s">
        <v>83</v>
      </c>
      <c r="C28" s="126"/>
      <c r="D28" s="126"/>
      <c r="E28" s="102">
        <v>805</v>
      </c>
      <c r="F28" s="99"/>
      <c r="G28" s="99">
        <v>1.07190412782956</v>
      </c>
    </row>
    <row r="29" s="65" customFormat="1" customHeight="1" spans="1:7">
      <c r="A29" s="92">
        <v>2010304</v>
      </c>
      <c r="B29" s="92" t="s">
        <v>97</v>
      </c>
      <c r="C29" s="126"/>
      <c r="D29" s="126"/>
      <c r="E29" s="102"/>
      <c r="F29" s="99"/>
      <c r="G29" s="99"/>
    </row>
    <row r="30" s="65" customFormat="1" customHeight="1" spans="1:7">
      <c r="A30" s="92">
        <v>2010305</v>
      </c>
      <c r="B30" s="92" t="s">
        <v>98</v>
      </c>
      <c r="C30" s="126"/>
      <c r="D30" s="126"/>
      <c r="E30" s="102"/>
      <c r="F30" s="99"/>
      <c r="G30" s="99"/>
    </row>
    <row r="31" s="65" customFormat="1" customHeight="1" spans="1:7">
      <c r="A31" s="92">
        <v>2010206</v>
      </c>
      <c r="B31" s="92" t="s">
        <v>99</v>
      </c>
      <c r="C31" s="126"/>
      <c r="D31" s="126"/>
      <c r="E31" s="102"/>
      <c r="F31" s="99"/>
      <c r="G31" s="99"/>
    </row>
    <row r="32" s="65" customFormat="1" customHeight="1" spans="1:7">
      <c r="A32" s="92">
        <v>2010350</v>
      </c>
      <c r="B32" s="92" t="s">
        <v>90</v>
      </c>
      <c r="C32" s="126"/>
      <c r="D32" s="126"/>
      <c r="E32" s="102">
        <v>497</v>
      </c>
      <c r="F32" s="99"/>
      <c r="G32" s="99">
        <v>0.963178294573643</v>
      </c>
    </row>
    <row r="33" s="65" customFormat="1" customHeight="1" spans="1:7">
      <c r="A33" s="92">
        <v>2010399</v>
      </c>
      <c r="B33" s="92" t="s">
        <v>100</v>
      </c>
      <c r="C33" s="126"/>
      <c r="D33" s="126"/>
      <c r="E33" s="102">
        <v>44</v>
      </c>
      <c r="F33" s="99"/>
      <c r="G33" s="99">
        <v>0.307692307692308</v>
      </c>
    </row>
    <row r="34" s="65" customFormat="1" customHeight="1" spans="1:7">
      <c r="A34" s="92">
        <v>20104</v>
      </c>
      <c r="B34" s="124" t="s">
        <v>101</v>
      </c>
      <c r="C34" s="127">
        <v>475</v>
      </c>
      <c r="D34" s="127">
        <v>675</v>
      </c>
      <c r="E34" s="125">
        <f>SUM(E35:E44)</f>
        <v>624</v>
      </c>
      <c r="F34" s="98">
        <f>E34/D34</f>
        <v>0.924444444444444</v>
      </c>
      <c r="G34" s="98">
        <v>1.11428571428571</v>
      </c>
    </row>
    <row r="35" s="65" customFormat="1" customHeight="1" spans="1:7">
      <c r="A35" s="92">
        <v>2010401</v>
      </c>
      <c r="B35" s="92" t="s">
        <v>81</v>
      </c>
      <c r="C35" s="126"/>
      <c r="D35" s="126"/>
      <c r="E35" s="102">
        <v>103</v>
      </c>
      <c r="F35" s="99"/>
      <c r="G35" s="99">
        <v>0.887931034482759</v>
      </c>
    </row>
    <row r="36" s="65" customFormat="1" customHeight="1" spans="1:7">
      <c r="A36" s="92">
        <v>2010402</v>
      </c>
      <c r="B36" s="92" t="s">
        <v>82</v>
      </c>
      <c r="C36" s="126"/>
      <c r="D36" s="126"/>
      <c r="E36" s="102">
        <v>69</v>
      </c>
      <c r="F36" s="99"/>
      <c r="G36" s="99">
        <v>0.22258064516129</v>
      </c>
    </row>
    <row r="37" s="65" customFormat="1" customHeight="1" spans="1:7">
      <c r="A37" s="92">
        <v>2010403</v>
      </c>
      <c r="B37" s="92" t="s">
        <v>83</v>
      </c>
      <c r="C37" s="126"/>
      <c r="D37" s="126"/>
      <c r="E37" s="102"/>
      <c r="F37" s="99"/>
      <c r="G37" s="99"/>
    </row>
    <row r="38" s="65" customFormat="1" customHeight="1" spans="1:7">
      <c r="A38" s="92">
        <v>2010404</v>
      </c>
      <c r="B38" s="92" t="s">
        <v>102</v>
      </c>
      <c r="C38" s="126"/>
      <c r="D38" s="126"/>
      <c r="E38" s="102"/>
      <c r="F38" s="99"/>
      <c r="G38" s="99"/>
    </row>
    <row r="39" s="65" customFormat="1" customHeight="1" spans="1:7">
      <c r="A39" s="92">
        <v>2010405</v>
      </c>
      <c r="B39" s="92" t="s">
        <v>103</v>
      </c>
      <c r="C39" s="126"/>
      <c r="D39" s="126"/>
      <c r="E39" s="102"/>
      <c r="F39" s="99"/>
      <c r="G39" s="99"/>
    </row>
    <row r="40" s="65" customFormat="1" customHeight="1" spans="1:7">
      <c r="A40" s="92">
        <v>2010406</v>
      </c>
      <c r="B40" s="92" t="s">
        <v>104</v>
      </c>
      <c r="C40" s="126"/>
      <c r="D40" s="126"/>
      <c r="E40" s="102"/>
      <c r="F40" s="99"/>
      <c r="G40" s="99"/>
    </row>
    <row r="41" s="65" customFormat="1" customHeight="1" spans="1:7">
      <c r="A41" s="92">
        <v>2010407</v>
      </c>
      <c r="B41" s="92" t="s">
        <v>105</v>
      </c>
      <c r="C41" s="126"/>
      <c r="D41" s="126"/>
      <c r="E41" s="102"/>
      <c r="F41" s="99"/>
      <c r="G41" s="99"/>
    </row>
    <row r="42" s="65" customFormat="1" customHeight="1" spans="1:7">
      <c r="A42" s="92">
        <v>2010408</v>
      </c>
      <c r="B42" s="92" t="s">
        <v>106</v>
      </c>
      <c r="C42" s="126"/>
      <c r="D42" s="126"/>
      <c r="E42" s="102"/>
      <c r="F42" s="99"/>
      <c r="G42" s="99"/>
    </row>
    <row r="43" s="65" customFormat="1" customHeight="1" spans="1:7">
      <c r="A43" s="92">
        <v>2010450</v>
      </c>
      <c r="B43" s="92" t="s">
        <v>90</v>
      </c>
      <c r="C43" s="126"/>
      <c r="D43" s="126"/>
      <c r="E43" s="102">
        <v>145</v>
      </c>
      <c r="F43" s="99"/>
      <c r="G43" s="99">
        <v>1.08208955223881</v>
      </c>
    </row>
    <row r="44" s="65" customFormat="1" customHeight="1" spans="1:7">
      <c r="A44" s="92">
        <v>2010499</v>
      </c>
      <c r="B44" s="92" t="s">
        <v>107</v>
      </c>
      <c r="C44" s="126"/>
      <c r="D44" s="126"/>
      <c r="E44" s="102">
        <v>307</v>
      </c>
      <c r="F44" s="99"/>
      <c r="G44" s="99"/>
    </row>
    <row r="45" s="65" customFormat="1" customHeight="1" spans="1:7">
      <c r="A45" s="92">
        <v>20105</v>
      </c>
      <c r="B45" s="124" t="s">
        <v>108</v>
      </c>
      <c r="C45" s="127">
        <v>206</v>
      </c>
      <c r="D45" s="127">
        <v>300</v>
      </c>
      <c r="E45" s="125">
        <f>SUM(E46:E55)</f>
        <v>300</v>
      </c>
      <c r="F45" s="98">
        <f>E45/D45</f>
        <v>1</v>
      </c>
      <c r="G45" s="98">
        <v>1.20967741935484</v>
      </c>
    </row>
    <row r="46" s="65" customFormat="1" customHeight="1" spans="1:7">
      <c r="A46" s="92">
        <v>2010501</v>
      </c>
      <c r="B46" s="92" t="s">
        <v>81</v>
      </c>
      <c r="C46" s="126"/>
      <c r="D46" s="126"/>
      <c r="E46" s="102">
        <v>78</v>
      </c>
      <c r="F46" s="99"/>
      <c r="G46" s="99">
        <v>1.05405405405405</v>
      </c>
    </row>
    <row r="47" s="65" customFormat="1" customHeight="1" spans="1:7">
      <c r="A47" s="92">
        <v>2010502</v>
      </c>
      <c r="B47" s="92" t="s">
        <v>82</v>
      </c>
      <c r="C47" s="126"/>
      <c r="D47" s="126"/>
      <c r="E47" s="102">
        <v>90</v>
      </c>
      <c r="F47" s="99"/>
      <c r="G47" s="99">
        <v>0.87378640776699</v>
      </c>
    </row>
    <row r="48" s="65" customFormat="1" customHeight="1" spans="1:7">
      <c r="A48" s="92">
        <v>2010503</v>
      </c>
      <c r="B48" s="92" t="s">
        <v>83</v>
      </c>
      <c r="C48" s="126"/>
      <c r="D48" s="126"/>
      <c r="E48" s="102"/>
      <c r="F48" s="99"/>
      <c r="G48" s="99"/>
    </row>
    <row r="49" s="65" customFormat="1" customHeight="1" spans="1:7">
      <c r="A49" s="92">
        <v>2010504</v>
      </c>
      <c r="B49" s="92" t="s">
        <v>109</v>
      </c>
      <c r="C49" s="126"/>
      <c r="D49" s="126"/>
      <c r="E49" s="102"/>
      <c r="F49" s="99"/>
      <c r="G49" s="99"/>
    </row>
    <row r="50" s="65" customFormat="1" customHeight="1" spans="1:7">
      <c r="A50" s="92">
        <v>2010505</v>
      </c>
      <c r="B50" s="92" t="s">
        <v>110</v>
      </c>
      <c r="C50" s="126"/>
      <c r="D50" s="126"/>
      <c r="E50" s="102"/>
      <c r="F50" s="99"/>
      <c r="G50" s="99"/>
    </row>
    <row r="51" s="65" customFormat="1" customHeight="1" spans="1:7">
      <c r="A51" s="92">
        <v>2010506</v>
      </c>
      <c r="B51" s="92" t="s">
        <v>111</v>
      </c>
      <c r="C51" s="126"/>
      <c r="D51" s="126"/>
      <c r="E51" s="102"/>
      <c r="F51" s="99"/>
      <c r="G51" s="99"/>
    </row>
    <row r="52" s="65" customFormat="1" customHeight="1" spans="1:7">
      <c r="A52" s="92">
        <v>2010507</v>
      </c>
      <c r="B52" s="92" t="s">
        <v>112</v>
      </c>
      <c r="C52" s="126"/>
      <c r="D52" s="126"/>
      <c r="E52" s="102">
        <v>55</v>
      </c>
      <c r="F52" s="99"/>
      <c r="G52" s="99">
        <v>2.75</v>
      </c>
    </row>
    <row r="53" s="65" customFormat="1" customHeight="1" spans="1:7">
      <c r="A53" s="92">
        <v>2010508</v>
      </c>
      <c r="B53" s="92" t="s">
        <v>113</v>
      </c>
      <c r="C53" s="126"/>
      <c r="D53" s="126"/>
      <c r="E53" s="102"/>
      <c r="F53" s="99"/>
      <c r="G53" s="99"/>
    </row>
    <row r="54" s="65" customFormat="1" customHeight="1" spans="1:7">
      <c r="A54" s="92">
        <v>2010550</v>
      </c>
      <c r="B54" s="92" t="s">
        <v>90</v>
      </c>
      <c r="C54" s="126"/>
      <c r="D54" s="126"/>
      <c r="E54" s="102">
        <v>50</v>
      </c>
      <c r="F54" s="99"/>
      <c r="G54" s="99">
        <v>0.980392156862745</v>
      </c>
    </row>
    <row r="55" s="65" customFormat="1" ht="18" customHeight="1" spans="1:7">
      <c r="A55" s="92">
        <v>2010599</v>
      </c>
      <c r="B55" s="92" t="s">
        <v>114</v>
      </c>
      <c r="C55" s="126"/>
      <c r="D55" s="126"/>
      <c r="E55" s="102">
        <v>27</v>
      </c>
      <c r="F55" s="99"/>
      <c r="G55" s="99"/>
    </row>
    <row r="56" s="65" customFormat="1" customHeight="1" spans="1:7">
      <c r="A56" s="92">
        <v>20106</v>
      </c>
      <c r="B56" s="124" t="s">
        <v>115</v>
      </c>
      <c r="C56" s="127">
        <v>572</v>
      </c>
      <c r="D56" s="127">
        <v>640</v>
      </c>
      <c r="E56" s="125">
        <f>SUM(E57:E66)</f>
        <v>640</v>
      </c>
      <c r="F56" s="98">
        <f>E56/D56</f>
        <v>1</v>
      </c>
      <c r="G56" s="98">
        <v>1.24513618677043</v>
      </c>
    </row>
    <row r="57" s="65" customFormat="1" customHeight="1" spans="1:7">
      <c r="A57" s="92">
        <v>2010601</v>
      </c>
      <c r="B57" s="92" t="s">
        <v>81</v>
      </c>
      <c r="C57" s="126"/>
      <c r="D57" s="126"/>
      <c r="E57" s="102">
        <v>128</v>
      </c>
      <c r="F57" s="99"/>
      <c r="G57" s="99">
        <v>1.04065040650407</v>
      </c>
    </row>
    <row r="58" s="65" customFormat="1" customHeight="1" spans="1:7">
      <c r="A58" s="92">
        <v>2010602</v>
      </c>
      <c r="B58" s="92" t="s">
        <v>82</v>
      </c>
      <c r="C58" s="126"/>
      <c r="D58" s="126"/>
      <c r="E58" s="102">
        <v>48</v>
      </c>
      <c r="F58" s="99"/>
      <c r="G58" s="99">
        <v>0.666666666666667</v>
      </c>
    </row>
    <row r="59" s="65" customFormat="1" customHeight="1" spans="1:7">
      <c r="A59" s="92">
        <v>2010603</v>
      </c>
      <c r="B59" s="92" t="s">
        <v>83</v>
      </c>
      <c r="C59" s="126"/>
      <c r="D59" s="126"/>
      <c r="E59" s="102"/>
      <c r="F59" s="99"/>
      <c r="G59" s="99"/>
    </row>
    <row r="60" s="65" customFormat="1" customHeight="1" spans="1:7">
      <c r="A60" s="92">
        <v>2010604</v>
      </c>
      <c r="B60" s="92" t="s">
        <v>116</v>
      </c>
      <c r="C60" s="126"/>
      <c r="D60" s="126"/>
      <c r="E60" s="102"/>
      <c r="F60" s="99"/>
      <c r="G60" s="99"/>
    </row>
    <row r="61" s="65" customFormat="1" customHeight="1" spans="1:7">
      <c r="A61" s="92">
        <v>2010605</v>
      </c>
      <c r="B61" s="92" t="s">
        <v>117</v>
      </c>
      <c r="C61" s="126"/>
      <c r="D61" s="126"/>
      <c r="E61" s="102">
        <v>13</v>
      </c>
      <c r="F61" s="99"/>
      <c r="G61" s="99">
        <v>0.65</v>
      </c>
    </row>
    <row r="62" s="65" customFormat="1" customHeight="1" spans="1:7">
      <c r="A62" s="92">
        <v>2010606</v>
      </c>
      <c r="B62" s="92" t="s">
        <v>118</v>
      </c>
      <c r="C62" s="126"/>
      <c r="D62" s="126"/>
      <c r="E62" s="102">
        <v>10</v>
      </c>
      <c r="F62" s="99"/>
      <c r="G62" s="99"/>
    </row>
    <row r="63" s="65" customFormat="1" customHeight="1" spans="1:7">
      <c r="A63" s="92">
        <v>2010607</v>
      </c>
      <c r="B63" s="92" t="s">
        <v>119</v>
      </c>
      <c r="C63" s="126"/>
      <c r="D63" s="126"/>
      <c r="E63" s="102">
        <v>27</v>
      </c>
      <c r="F63" s="99"/>
      <c r="G63" s="99">
        <v>1.125</v>
      </c>
    </row>
    <row r="64" s="65" customFormat="1" customHeight="1" spans="1:7">
      <c r="A64" s="92">
        <v>2010608</v>
      </c>
      <c r="B64" s="92" t="s">
        <v>120</v>
      </c>
      <c r="C64" s="126"/>
      <c r="D64" s="126"/>
      <c r="E64" s="102">
        <v>72</v>
      </c>
      <c r="F64" s="99"/>
      <c r="G64" s="99"/>
    </row>
    <row r="65" s="65" customFormat="1" customHeight="1" spans="1:7">
      <c r="A65" s="92">
        <v>2010650</v>
      </c>
      <c r="B65" s="92" t="s">
        <v>90</v>
      </c>
      <c r="C65" s="126"/>
      <c r="D65" s="126"/>
      <c r="E65" s="102">
        <v>211</v>
      </c>
      <c r="F65" s="99"/>
      <c r="G65" s="99">
        <v>1.01442307692308</v>
      </c>
    </row>
    <row r="66" s="65" customFormat="1" customHeight="1" spans="1:7">
      <c r="A66" s="92">
        <v>2010699</v>
      </c>
      <c r="B66" s="92" t="s">
        <v>121</v>
      </c>
      <c r="C66" s="126"/>
      <c r="D66" s="126"/>
      <c r="E66" s="102">
        <v>131</v>
      </c>
      <c r="F66" s="99"/>
      <c r="G66" s="99">
        <v>1.95522388059702</v>
      </c>
    </row>
    <row r="67" s="65" customFormat="1" customHeight="1" spans="1:7">
      <c r="A67" s="92">
        <v>20107</v>
      </c>
      <c r="B67" s="124" t="s">
        <v>122</v>
      </c>
      <c r="C67" s="127">
        <v>300</v>
      </c>
      <c r="D67" s="127">
        <v>352</v>
      </c>
      <c r="E67" s="125">
        <f>SUM(E68:E74)</f>
        <v>352</v>
      </c>
      <c r="F67" s="98">
        <f>E67/D67</f>
        <v>1</v>
      </c>
      <c r="G67" s="98">
        <v>0.704</v>
      </c>
    </row>
    <row r="68" s="65" customFormat="1" customHeight="1" spans="1:7">
      <c r="A68" s="92">
        <v>2010701</v>
      </c>
      <c r="B68" s="92" t="s">
        <v>81</v>
      </c>
      <c r="C68" s="126"/>
      <c r="D68" s="126"/>
      <c r="E68" s="102"/>
      <c r="F68" s="99"/>
      <c r="G68" s="99"/>
    </row>
    <row r="69" s="65" customFormat="1" customHeight="1" spans="1:7">
      <c r="A69" s="92">
        <v>2010702</v>
      </c>
      <c r="B69" s="92" t="s">
        <v>82</v>
      </c>
      <c r="C69" s="126"/>
      <c r="D69" s="126"/>
      <c r="E69" s="102"/>
      <c r="F69" s="99"/>
      <c r="G69" s="99"/>
    </row>
    <row r="70" s="65" customFormat="1" customHeight="1" spans="1:7">
      <c r="A70" s="92">
        <v>2010703</v>
      </c>
      <c r="B70" s="92" t="s">
        <v>83</v>
      </c>
      <c r="C70" s="126"/>
      <c r="D70" s="126"/>
      <c r="E70" s="102"/>
      <c r="F70" s="99"/>
      <c r="G70" s="99"/>
    </row>
    <row r="71" s="65" customFormat="1" customHeight="1" spans="1:7">
      <c r="A71" s="92">
        <v>2010709</v>
      </c>
      <c r="B71" s="92" t="s">
        <v>119</v>
      </c>
      <c r="C71" s="126"/>
      <c r="D71" s="126"/>
      <c r="E71" s="102"/>
      <c r="F71" s="99"/>
      <c r="G71" s="99"/>
    </row>
    <row r="72" s="65" customFormat="1" customHeight="1" spans="1:7">
      <c r="A72" s="92">
        <v>2010710</v>
      </c>
      <c r="B72" s="92" t="s">
        <v>123</v>
      </c>
      <c r="C72" s="126"/>
      <c r="D72" s="126"/>
      <c r="E72" s="102"/>
      <c r="F72" s="99"/>
      <c r="G72" s="99"/>
    </row>
    <row r="73" s="65" customFormat="1" customHeight="1" spans="1:7">
      <c r="A73" s="92">
        <v>2010750</v>
      </c>
      <c r="B73" s="92" t="s">
        <v>90</v>
      </c>
      <c r="C73" s="126"/>
      <c r="D73" s="126"/>
      <c r="E73" s="102"/>
      <c r="F73" s="99"/>
      <c r="G73" s="99"/>
    </row>
    <row r="74" s="65" customFormat="1" customHeight="1" spans="1:7">
      <c r="A74" s="92">
        <v>2010799</v>
      </c>
      <c r="B74" s="92" t="s">
        <v>124</v>
      </c>
      <c r="C74" s="126"/>
      <c r="D74" s="126"/>
      <c r="E74" s="102">
        <v>352</v>
      </c>
      <c r="F74" s="99"/>
      <c r="G74" s="99">
        <v>0.704</v>
      </c>
    </row>
    <row r="75" s="65" customFormat="1" customHeight="1" spans="1:7">
      <c r="A75" s="92">
        <v>20108</v>
      </c>
      <c r="B75" s="124" t="s">
        <v>125</v>
      </c>
      <c r="C75" s="127">
        <v>201</v>
      </c>
      <c r="D75" s="127">
        <v>191</v>
      </c>
      <c r="E75" s="125">
        <f>SUM(E76:E83)</f>
        <v>186</v>
      </c>
      <c r="F75" s="98">
        <f>E75/D75</f>
        <v>0.973821989528796</v>
      </c>
      <c r="G75" s="98">
        <v>1.02762430939227</v>
      </c>
    </row>
    <row r="76" s="65" customFormat="1" customHeight="1" spans="1:7">
      <c r="A76" s="92">
        <v>2010801</v>
      </c>
      <c r="B76" s="92" t="s">
        <v>81</v>
      </c>
      <c r="C76" s="126"/>
      <c r="D76" s="126"/>
      <c r="E76" s="102">
        <v>85</v>
      </c>
      <c r="F76" s="99"/>
      <c r="G76" s="99">
        <v>1.04938271604938</v>
      </c>
    </row>
    <row r="77" s="65" customFormat="1" customHeight="1" spans="1:7">
      <c r="A77" s="92">
        <v>2010802</v>
      </c>
      <c r="B77" s="92" t="s">
        <v>82</v>
      </c>
      <c r="C77" s="126"/>
      <c r="D77" s="126"/>
      <c r="E77" s="102">
        <v>9</v>
      </c>
      <c r="F77" s="99"/>
      <c r="G77" s="99">
        <v>0.6</v>
      </c>
    </row>
    <row r="78" s="65" customFormat="1" customHeight="1" spans="1:7">
      <c r="A78" s="92">
        <v>2010803</v>
      </c>
      <c r="B78" s="92" t="s">
        <v>83</v>
      </c>
      <c r="C78" s="126"/>
      <c r="D78" s="126"/>
      <c r="E78" s="102"/>
      <c r="F78" s="99"/>
      <c r="G78" s="99"/>
    </row>
    <row r="79" s="65" customFormat="1" customHeight="1" spans="1:7">
      <c r="A79" s="92">
        <v>2010804</v>
      </c>
      <c r="B79" s="92" t="s">
        <v>126</v>
      </c>
      <c r="C79" s="126"/>
      <c r="D79" s="126"/>
      <c r="E79" s="102">
        <v>40</v>
      </c>
      <c r="F79" s="99"/>
      <c r="G79" s="99">
        <v>0.975609756097561</v>
      </c>
    </row>
    <row r="80" s="65" customFormat="1" customHeight="1" spans="1:7">
      <c r="A80" s="92">
        <v>2010805</v>
      </c>
      <c r="B80" s="92" t="s">
        <v>127</v>
      </c>
      <c r="C80" s="126"/>
      <c r="D80" s="126"/>
      <c r="E80" s="102"/>
      <c r="F80" s="99"/>
      <c r="G80" s="99"/>
    </row>
    <row r="81" s="65" customFormat="1" customHeight="1" spans="1:7">
      <c r="A81" s="92">
        <v>2010806</v>
      </c>
      <c r="B81" s="92" t="s">
        <v>119</v>
      </c>
      <c r="C81" s="126"/>
      <c r="D81" s="126"/>
      <c r="E81" s="102"/>
      <c r="F81" s="99"/>
      <c r="G81" s="99"/>
    </row>
    <row r="82" s="65" customFormat="1" customHeight="1" spans="1:7">
      <c r="A82" s="92">
        <v>2010850</v>
      </c>
      <c r="B82" s="92" t="s">
        <v>90</v>
      </c>
      <c r="C82" s="126"/>
      <c r="D82" s="126"/>
      <c r="E82" s="102">
        <v>52</v>
      </c>
      <c r="F82" s="99"/>
      <c r="G82" s="99">
        <v>1.18181818181818</v>
      </c>
    </row>
    <row r="83" s="65" customFormat="1" customHeight="1" spans="1:7">
      <c r="A83" s="92">
        <v>2010899</v>
      </c>
      <c r="B83" s="92" t="s">
        <v>128</v>
      </c>
      <c r="C83" s="126"/>
      <c r="D83" s="126"/>
      <c r="E83" s="102"/>
      <c r="F83" s="99"/>
      <c r="G83" s="99"/>
    </row>
    <row r="84" s="65" customFormat="1" customHeight="1" spans="1:7">
      <c r="A84" s="92">
        <v>20109</v>
      </c>
      <c r="B84" s="124" t="s">
        <v>129</v>
      </c>
      <c r="C84" s="126"/>
      <c r="D84" s="126"/>
      <c r="E84" s="102"/>
      <c r="F84" s="99"/>
      <c r="G84" s="99"/>
    </row>
    <row r="85" s="65" customFormat="1" customHeight="1" spans="1:7">
      <c r="A85" s="92">
        <v>2010901</v>
      </c>
      <c r="B85" s="92" t="s">
        <v>81</v>
      </c>
      <c r="C85" s="126"/>
      <c r="D85" s="126"/>
      <c r="E85" s="102"/>
      <c r="F85" s="99"/>
      <c r="G85" s="99"/>
    </row>
    <row r="86" s="65" customFormat="1" customHeight="1" spans="1:7">
      <c r="A86" s="92">
        <v>2010902</v>
      </c>
      <c r="B86" s="92" t="s">
        <v>82</v>
      </c>
      <c r="C86" s="126"/>
      <c r="D86" s="126"/>
      <c r="E86" s="102"/>
      <c r="F86" s="99"/>
      <c r="G86" s="99"/>
    </row>
    <row r="87" s="65" customFormat="1" customHeight="1" spans="1:7">
      <c r="A87" s="92">
        <v>2010903</v>
      </c>
      <c r="B87" s="92" t="s">
        <v>83</v>
      </c>
      <c r="C87" s="126"/>
      <c r="D87" s="126"/>
      <c r="E87" s="102"/>
      <c r="F87" s="99"/>
      <c r="G87" s="99"/>
    </row>
    <row r="88" s="65" customFormat="1" customHeight="1" spans="1:7">
      <c r="A88" s="92">
        <v>2010905</v>
      </c>
      <c r="B88" s="92" t="s">
        <v>130</v>
      </c>
      <c r="C88" s="126"/>
      <c r="D88" s="126"/>
      <c r="E88" s="102"/>
      <c r="F88" s="99"/>
      <c r="G88" s="99"/>
    </row>
    <row r="89" s="65" customFormat="1" customHeight="1" spans="1:7">
      <c r="A89" s="92">
        <v>2010907</v>
      </c>
      <c r="B89" s="92" t="s">
        <v>131</v>
      </c>
      <c r="C89" s="126"/>
      <c r="D89" s="126"/>
      <c r="E89" s="102"/>
      <c r="F89" s="99"/>
      <c r="G89" s="99"/>
    </row>
    <row r="90" s="65" customFormat="1" customHeight="1" spans="1:7">
      <c r="A90" s="92">
        <v>2010908</v>
      </c>
      <c r="B90" s="92" t="s">
        <v>119</v>
      </c>
      <c r="C90" s="126"/>
      <c r="D90" s="126"/>
      <c r="E90" s="102"/>
      <c r="F90" s="99"/>
      <c r="G90" s="99"/>
    </row>
    <row r="91" s="65" customFormat="1" customHeight="1" spans="1:7">
      <c r="A91" s="92">
        <v>2010909</v>
      </c>
      <c r="B91" s="92" t="s">
        <v>132</v>
      </c>
      <c r="C91" s="126"/>
      <c r="D91" s="126"/>
      <c r="E91" s="102"/>
      <c r="F91" s="99"/>
      <c r="G91" s="99"/>
    </row>
    <row r="92" s="65" customFormat="1" customHeight="1" spans="1:7">
      <c r="A92" s="92">
        <v>2010910</v>
      </c>
      <c r="B92" s="92" t="s">
        <v>133</v>
      </c>
      <c r="C92" s="126"/>
      <c r="D92" s="126"/>
      <c r="E92" s="102"/>
      <c r="F92" s="99"/>
      <c r="G92" s="99"/>
    </row>
    <row r="93" s="65" customFormat="1" customHeight="1" spans="1:7">
      <c r="A93" s="92">
        <v>2010911</v>
      </c>
      <c r="B93" s="92" t="s">
        <v>134</v>
      </c>
      <c r="C93" s="126"/>
      <c r="D93" s="126"/>
      <c r="E93" s="102"/>
      <c r="F93" s="99"/>
      <c r="G93" s="99"/>
    </row>
    <row r="94" s="65" customFormat="1" customHeight="1" spans="1:7">
      <c r="A94" s="92">
        <v>2010912</v>
      </c>
      <c r="B94" s="92" t="s">
        <v>135</v>
      </c>
      <c r="C94" s="126"/>
      <c r="D94" s="126"/>
      <c r="E94" s="102"/>
      <c r="F94" s="99"/>
      <c r="G94" s="99"/>
    </row>
    <row r="95" s="65" customFormat="1" customHeight="1" spans="1:7">
      <c r="A95" s="92">
        <v>2010950</v>
      </c>
      <c r="B95" s="92" t="s">
        <v>90</v>
      </c>
      <c r="C95" s="126"/>
      <c r="D95" s="126"/>
      <c r="E95" s="102"/>
      <c r="F95" s="99"/>
      <c r="G95" s="99"/>
    </row>
    <row r="96" s="65" customFormat="1" customHeight="1" spans="1:7">
      <c r="A96" s="92">
        <v>2010999</v>
      </c>
      <c r="B96" s="92" t="s">
        <v>136</v>
      </c>
      <c r="C96" s="126"/>
      <c r="D96" s="126"/>
      <c r="E96" s="102"/>
      <c r="F96" s="99"/>
      <c r="G96" s="99"/>
    </row>
    <row r="97" s="65" customFormat="1" customHeight="1" spans="1:7">
      <c r="A97" s="92">
        <v>20111</v>
      </c>
      <c r="B97" s="124" t="s">
        <v>137</v>
      </c>
      <c r="C97" s="127">
        <v>850</v>
      </c>
      <c r="D97" s="127">
        <v>769</v>
      </c>
      <c r="E97" s="125">
        <f>SUM(E98:E105)</f>
        <v>769</v>
      </c>
      <c r="F97" s="98">
        <f>E97/D97</f>
        <v>1</v>
      </c>
      <c r="G97" s="98">
        <v>1.0954415954416</v>
      </c>
    </row>
    <row r="98" s="65" customFormat="1" customHeight="1" spans="1:7">
      <c r="A98" s="92">
        <v>2011101</v>
      </c>
      <c r="B98" s="92" t="s">
        <v>81</v>
      </c>
      <c r="C98" s="126"/>
      <c r="D98" s="126"/>
      <c r="E98" s="102">
        <v>662</v>
      </c>
      <c r="F98" s="99"/>
      <c r="G98" s="99">
        <v>1.07293354943274</v>
      </c>
    </row>
    <row r="99" s="65" customFormat="1" customHeight="1" spans="1:7">
      <c r="A99" s="92">
        <v>2011102</v>
      </c>
      <c r="B99" s="92" t="s">
        <v>82</v>
      </c>
      <c r="C99" s="126"/>
      <c r="D99" s="126"/>
      <c r="E99" s="102">
        <v>38</v>
      </c>
      <c r="F99" s="99"/>
      <c r="G99" s="99">
        <v>0.447058823529412</v>
      </c>
    </row>
    <row r="100" s="65" customFormat="1" customHeight="1" spans="1:7">
      <c r="A100" s="92">
        <v>2011103</v>
      </c>
      <c r="B100" s="92" t="s">
        <v>83</v>
      </c>
      <c r="C100" s="126"/>
      <c r="D100" s="126"/>
      <c r="E100" s="102"/>
      <c r="F100" s="99"/>
      <c r="G100" s="99"/>
    </row>
    <row r="101" s="65" customFormat="1" customHeight="1" spans="1:7">
      <c r="A101" s="92">
        <v>2011104</v>
      </c>
      <c r="B101" s="92" t="s">
        <v>138</v>
      </c>
      <c r="C101" s="126"/>
      <c r="D101" s="126"/>
      <c r="E101" s="102"/>
      <c r="F101" s="99"/>
      <c r="G101" s="99"/>
    </row>
    <row r="102" s="65" customFormat="1" customHeight="1" spans="1:7">
      <c r="A102" s="92">
        <v>2011105</v>
      </c>
      <c r="B102" s="92" t="s">
        <v>139</v>
      </c>
      <c r="C102" s="126"/>
      <c r="D102" s="126"/>
      <c r="E102" s="102"/>
      <c r="F102" s="99"/>
      <c r="G102" s="99"/>
    </row>
    <row r="103" s="65" customFormat="1" customHeight="1" spans="1:7">
      <c r="A103" s="92">
        <v>2011106</v>
      </c>
      <c r="B103" s="92" t="s">
        <v>140</v>
      </c>
      <c r="C103" s="126"/>
      <c r="D103" s="126"/>
      <c r="E103" s="102"/>
      <c r="F103" s="99"/>
      <c r="G103" s="99"/>
    </row>
    <row r="104" s="65" customFormat="1" customHeight="1" spans="1:7">
      <c r="A104" s="92">
        <v>2011150</v>
      </c>
      <c r="B104" s="92" t="s">
        <v>90</v>
      </c>
      <c r="C104" s="126"/>
      <c r="D104" s="126"/>
      <c r="E104" s="102"/>
      <c r="F104" s="99"/>
      <c r="G104" s="99"/>
    </row>
    <row r="105" s="65" customFormat="1" customHeight="1" spans="1:7">
      <c r="A105" s="92">
        <v>2011199</v>
      </c>
      <c r="B105" s="92" t="s">
        <v>141</v>
      </c>
      <c r="C105" s="126"/>
      <c r="D105" s="126"/>
      <c r="E105" s="102">
        <v>69</v>
      </c>
      <c r="F105" s="99"/>
      <c r="G105" s="99"/>
    </row>
    <row r="106" s="65" customFormat="1" customHeight="1" spans="1:7">
      <c r="A106" s="92">
        <v>20113</v>
      </c>
      <c r="B106" s="124" t="s">
        <v>142</v>
      </c>
      <c r="C106" s="127"/>
      <c r="D106" s="127">
        <v>416</v>
      </c>
      <c r="E106" s="125">
        <f>SUM(E107:E116)</f>
        <v>315</v>
      </c>
      <c r="F106" s="98">
        <f>E106/D106</f>
        <v>0.757211538461538</v>
      </c>
      <c r="G106" s="98">
        <v>1.83139534883721</v>
      </c>
    </row>
    <row r="107" s="65" customFormat="1" customHeight="1" spans="1:7">
      <c r="A107" s="92">
        <v>2011301</v>
      </c>
      <c r="B107" s="92" t="s">
        <v>81</v>
      </c>
      <c r="C107" s="126"/>
      <c r="D107" s="126"/>
      <c r="E107" s="102">
        <v>18</v>
      </c>
      <c r="F107" s="99"/>
      <c r="G107" s="99"/>
    </row>
    <row r="108" s="65" customFormat="1" customHeight="1" spans="1:7">
      <c r="A108" s="92">
        <v>2011302</v>
      </c>
      <c r="B108" s="92" t="s">
        <v>82</v>
      </c>
      <c r="C108" s="126"/>
      <c r="D108" s="126"/>
      <c r="E108" s="102">
        <v>3</v>
      </c>
      <c r="F108" s="99"/>
      <c r="G108" s="99"/>
    </row>
    <row r="109" s="65" customFormat="1" customHeight="1" spans="1:7">
      <c r="A109" s="92">
        <v>2011303</v>
      </c>
      <c r="B109" s="92" t="s">
        <v>83</v>
      </c>
      <c r="C109" s="126"/>
      <c r="D109" s="126"/>
      <c r="E109" s="102"/>
      <c r="F109" s="99"/>
      <c r="G109" s="99"/>
    </row>
    <row r="110" s="65" customFormat="1" customHeight="1" spans="1:7">
      <c r="A110" s="92">
        <v>2011304</v>
      </c>
      <c r="B110" s="92" t="s">
        <v>143</v>
      </c>
      <c r="C110" s="126"/>
      <c r="D110" s="126"/>
      <c r="E110" s="102"/>
      <c r="F110" s="99"/>
      <c r="G110" s="99"/>
    </row>
    <row r="111" s="65" customFormat="1" customHeight="1" spans="1:7">
      <c r="A111" s="92">
        <v>2011305</v>
      </c>
      <c r="B111" s="92" t="s">
        <v>144</v>
      </c>
      <c r="C111" s="126"/>
      <c r="D111" s="126"/>
      <c r="E111" s="102"/>
      <c r="F111" s="99"/>
      <c r="G111" s="99"/>
    </row>
    <row r="112" s="65" customFormat="1" customHeight="1" spans="1:7">
      <c r="A112" s="92">
        <v>2011306</v>
      </c>
      <c r="B112" s="92" t="s">
        <v>145</v>
      </c>
      <c r="C112" s="126"/>
      <c r="D112" s="126"/>
      <c r="E112" s="102"/>
      <c r="F112" s="99"/>
      <c r="G112" s="99"/>
    </row>
    <row r="113" s="65" customFormat="1" customHeight="1" spans="1:7">
      <c r="A113" s="92">
        <v>2011307</v>
      </c>
      <c r="B113" s="92" t="s">
        <v>146</v>
      </c>
      <c r="C113" s="126"/>
      <c r="D113" s="126"/>
      <c r="E113" s="102"/>
      <c r="F113" s="99"/>
      <c r="G113" s="99"/>
    </row>
    <row r="114" s="65" customFormat="1" customHeight="1" spans="1:7">
      <c r="A114" s="92">
        <v>2011308</v>
      </c>
      <c r="B114" s="92" t="s">
        <v>147</v>
      </c>
      <c r="C114" s="126"/>
      <c r="D114" s="126"/>
      <c r="E114" s="102">
        <v>294</v>
      </c>
      <c r="F114" s="99"/>
      <c r="G114" s="99">
        <v>1.7093023255814</v>
      </c>
    </row>
    <row r="115" s="65" customFormat="1" customHeight="1" spans="1:7">
      <c r="A115" s="92">
        <v>2011350</v>
      </c>
      <c r="B115" s="92" t="s">
        <v>90</v>
      </c>
      <c r="C115" s="126"/>
      <c r="D115" s="126"/>
      <c r="E115" s="102"/>
      <c r="F115" s="99"/>
      <c r="G115" s="99"/>
    </row>
    <row r="116" s="65" customFormat="1" customHeight="1" spans="1:7">
      <c r="A116" s="92">
        <v>2011399</v>
      </c>
      <c r="B116" s="92" t="s">
        <v>148</v>
      </c>
      <c r="C116" s="126"/>
      <c r="D116" s="126"/>
      <c r="E116" s="102"/>
      <c r="F116" s="99"/>
      <c r="G116" s="99"/>
    </row>
    <row r="117" s="65" customFormat="1" customHeight="1" spans="1:7">
      <c r="A117" s="92">
        <v>20114</v>
      </c>
      <c r="B117" s="124" t="s">
        <v>149</v>
      </c>
      <c r="C117" s="127"/>
      <c r="D117" s="127">
        <v>19</v>
      </c>
      <c r="E117" s="125">
        <f>SUM(E118:E128)</f>
        <v>19</v>
      </c>
      <c r="F117" s="98">
        <f>E117/D117</f>
        <v>1</v>
      </c>
      <c r="G117" s="98"/>
    </row>
    <row r="118" s="65" customFormat="1" customHeight="1" spans="1:7">
      <c r="A118" s="92">
        <v>2011401</v>
      </c>
      <c r="B118" s="92" t="s">
        <v>81</v>
      </c>
      <c r="C118" s="126"/>
      <c r="D118" s="126"/>
      <c r="E118" s="102"/>
      <c r="F118" s="99"/>
      <c r="G118" s="99"/>
    </row>
    <row r="119" s="65" customFormat="1" customHeight="1" spans="1:7">
      <c r="A119" s="92">
        <v>2011402</v>
      </c>
      <c r="B119" s="92" t="s">
        <v>82</v>
      </c>
      <c r="C119" s="126"/>
      <c r="D119" s="126"/>
      <c r="E119" s="102"/>
      <c r="F119" s="99"/>
      <c r="G119" s="99"/>
    </row>
    <row r="120" s="65" customFormat="1" customHeight="1" spans="1:7">
      <c r="A120" s="92">
        <v>2011403</v>
      </c>
      <c r="B120" s="92" t="s">
        <v>83</v>
      </c>
      <c r="C120" s="126"/>
      <c r="D120" s="126"/>
      <c r="E120" s="102"/>
      <c r="F120" s="99"/>
      <c r="G120" s="99"/>
    </row>
    <row r="121" s="65" customFormat="1" customHeight="1" spans="1:7">
      <c r="A121" s="92">
        <v>2011404</v>
      </c>
      <c r="B121" s="92" t="s">
        <v>150</v>
      </c>
      <c r="C121" s="126"/>
      <c r="D121" s="126"/>
      <c r="E121" s="102"/>
      <c r="F121" s="99"/>
      <c r="G121" s="99"/>
    </row>
    <row r="122" s="65" customFormat="1" customHeight="1" spans="1:7">
      <c r="A122" s="92">
        <v>2011405</v>
      </c>
      <c r="B122" s="92" t="s">
        <v>151</v>
      </c>
      <c r="C122" s="126"/>
      <c r="D122" s="126"/>
      <c r="E122" s="102"/>
      <c r="F122" s="99"/>
      <c r="G122" s="99"/>
    </row>
    <row r="123" s="65" customFormat="1" customHeight="1" spans="1:7">
      <c r="A123" s="92">
        <v>2011408</v>
      </c>
      <c r="B123" s="92" t="s">
        <v>152</v>
      </c>
      <c r="C123" s="126"/>
      <c r="D123" s="126"/>
      <c r="E123" s="102"/>
      <c r="F123" s="99"/>
      <c r="G123" s="99"/>
    </row>
    <row r="124" s="65" customFormat="1" customHeight="1" spans="1:7">
      <c r="A124" s="92">
        <v>2011409</v>
      </c>
      <c r="B124" s="92" t="s">
        <v>153</v>
      </c>
      <c r="C124" s="126"/>
      <c r="D124" s="126"/>
      <c r="E124" s="102">
        <v>19</v>
      </c>
      <c r="F124" s="99"/>
      <c r="G124" s="99"/>
    </row>
    <row r="125" s="65" customFormat="1" customHeight="1" spans="1:7">
      <c r="A125" s="92">
        <v>2011410</v>
      </c>
      <c r="B125" s="92" t="s">
        <v>154</v>
      </c>
      <c r="C125" s="126"/>
      <c r="D125" s="126"/>
      <c r="E125" s="102"/>
      <c r="F125" s="99"/>
      <c r="G125" s="99"/>
    </row>
    <row r="126" s="65" customFormat="1" customHeight="1" spans="1:7">
      <c r="A126" s="92">
        <v>2011411</v>
      </c>
      <c r="B126" s="92" t="s">
        <v>155</v>
      </c>
      <c r="C126" s="126"/>
      <c r="D126" s="126"/>
      <c r="E126" s="102"/>
      <c r="F126" s="99"/>
      <c r="G126" s="99"/>
    </row>
    <row r="127" s="65" customFormat="1" customHeight="1" spans="1:7">
      <c r="A127" s="92">
        <v>2011450</v>
      </c>
      <c r="B127" s="92" t="s">
        <v>90</v>
      </c>
      <c r="C127" s="126"/>
      <c r="D127" s="126"/>
      <c r="E127" s="102"/>
      <c r="F127" s="99"/>
      <c r="G127" s="99"/>
    </row>
    <row r="128" s="65" customFormat="1" customHeight="1" spans="1:7">
      <c r="A128" s="92">
        <v>2011499</v>
      </c>
      <c r="B128" s="92" t="s">
        <v>156</v>
      </c>
      <c r="C128" s="126"/>
      <c r="D128" s="126"/>
      <c r="E128" s="102"/>
      <c r="F128" s="99"/>
      <c r="G128" s="99"/>
    </row>
    <row r="129" s="65" customFormat="1" customHeight="1" spans="1:7">
      <c r="A129" s="92">
        <v>20123</v>
      </c>
      <c r="B129" s="124" t="s">
        <v>157</v>
      </c>
      <c r="C129" s="127">
        <v>15</v>
      </c>
      <c r="D129" s="127">
        <v>21</v>
      </c>
      <c r="E129" s="125">
        <f>SUM(E130:E135)</f>
        <v>13</v>
      </c>
      <c r="F129" s="98">
        <f>E129/D129</f>
        <v>0.619047619047619</v>
      </c>
      <c r="G129" s="98">
        <v>0.764705882352941</v>
      </c>
    </row>
    <row r="130" s="65" customFormat="1" customHeight="1" spans="1:7">
      <c r="A130" s="92">
        <v>2012301</v>
      </c>
      <c r="B130" s="92" t="s">
        <v>81</v>
      </c>
      <c r="C130" s="126"/>
      <c r="D130" s="126"/>
      <c r="E130" s="102"/>
      <c r="F130" s="99"/>
      <c r="G130" s="99"/>
    </row>
    <row r="131" s="65" customFormat="1" customHeight="1" spans="1:7">
      <c r="A131" s="92">
        <v>2012302</v>
      </c>
      <c r="B131" s="92" t="s">
        <v>82</v>
      </c>
      <c r="C131" s="126"/>
      <c r="D131" s="126"/>
      <c r="E131" s="102"/>
      <c r="F131" s="99"/>
      <c r="G131" s="99"/>
    </row>
    <row r="132" s="65" customFormat="1" customHeight="1" spans="1:7">
      <c r="A132" s="92">
        <v>2012303</v>
      </c>
      <c r="B132" s="92" t="s">
        <v>83</v>
      </c>
      <c r="C132" s="126"/>
      <c r="D132" s="126"/>
      <c r="E132" s="102"/>
      <c r="F132" s="99"/>
      <c r="G132" s="99"/>
    </row>
    <row r="133" s="65" customFormat="1" customHeight="1" spans="1:7">
      <c r="A133" s="92">
        <v>2012304</v>
      </c>
      <c r="B133" s="92" t="s">
        <v>158</v>
      </c>
      <c r="C133" s="126"/>
      <c r="D133" s="126"/>
      <c r="E133" s="102">
        <v>3</v>
      </c>
      <c r="F133" s="99"/>
      <c r="G133" s="99"/>
    </row>
    <row r="134" s="65" customFormat="1" customHeight="1" spans="1:7">
      <c r="A134" s="92">
        <v>2012350</v>
      </c>
      <c r="B134" s="92" t="s">
        <v>90</v>
      </c>
      <c r="C134" s="126"/>
      <c r="D134" s="126"/>
      <c r="E134" s="102"/>
      <c r="F134" s="99"/>
      <c r="G134" s="99"/>
    </row>
    <row r="135" s="65" customFormat="1" customHeight="1" spans="1:7">
      <c r="A135" s="92">
        <v>2012399</v>
      </c>
      <c r="B135" s="92" t="s">
        <v>159</v>
      </c>
      <c r="C135" s="126"/>
      <c r="D135" s="126"/>
      <c r="E135" s="102">
        <v>10</v>
      </c>
      <c r="F135" s="99"/>
      <c r="G135" s="99">
        <v>0.588235294117647</v>
      </c>
    </row>
    <row r="136" s="65" customFormat="1" customHeight="1" spans="1:7">
      <c r="A136" s="92">
        <v>20125</v>
      </c>
      <c r="B136" s="124" t="s">
        <v>160</v>
      </c>
      <c r="C136" s="126"/>
      <c r="D136" s="126"/>
      <c r="E136" s="102"/>
      <c r="F136" s="99"/>
      <c r="G136" s="99"/>
    </row>
    <row r="137" s="65" customFormat="1" customHeight="1" spans="1:7">
      <c r="A137" s="92">
        <v>2012501</v>
      </c>
      <c r="B137" s="92" t="s">
        <v>81</v>
      </c>
      <c r="C137" s="126"/>
      <c r="D137" s="126"/>
      <c r="E137" s="102"/>
      <c r="F137" s="99"/>
      <c r="G137" s="99"/>
    </row>
    <row r="138" s="65" customFormat="1" customHeight="1" spans="1:7">
      <c r="A138" s="92">
        <v>2012502</v>
      </c>
      <c r="B138" s="92" t="s">
        <v>82</v>
      </c>
      <c r="C138" s="126"/>
      <c r="D138" s="126"/>
      <c r="E138" s="102"/>
      <c r="F138" s="99"/>
      <c r="G138" s="99"/>
    </row>
    <row r="139" s="65" customFormat="1" customHeight="1" spans="1:7">
      <c r="A139" s="92">
        <v>2012503</v>
      </c>
      <c r="B139" s="92" t="s">
        <v>83</v>
      </c>
      <c r="C139" s="126"/>
      <c r="D139" s="126"/>
      <c r="E139" s="102"/>
      <c r="F139" s="99"/>
      <c r="G139" s="99"/>
    </row>
    <row r="140" s="65" customFormat="1" customHeight="1" spans="1:7">
      <c r="A140" s="92">
        <v>2012504</v>
      </c>
      <c r="B140" s="92" t="s">
        <v>161</v>
      </c>
      <c r="C140" s="126"/>
      <c r="D140" s="126"/>
      <c r="E140" s="102"/>
      <c r="F140" s="99"/>
      <c r="G140" s="99"/>
    </row>
    <row r="141" s="65" customFormat="1" customHeight="1" spans="1:7">
      <c r="A141" s="92">
        <v>2012505</v>
      </c>
      <c r="B141" s="92" t="s">
        <v>162</v>
      </c>
      <c r="C141" s="126"/>
      <c r="D141" s="126"/>
      <c r="E141" s="102"/>
      <c r="F141" s="99"/>
      <c r="G141" s="99"/>
    </row>
    <row r="142" s="65" customFormat="1" customHeight="1" spans="1:7">
      <c r="A142" s="92">
        <v>2012550</v>
      </c>
      <c r="B142" s="92" t="s">
        <v>90</v>
      </c>
      <c r="C142" s="126"/>
      <c r="D142" s="126"/>
      <c r="E142" s="102"/>
      <c r="F142" s="99"/>
      <c r="G142" s="99"/>
    </row>
    <row r="143" s="65" customFormat="1" customHeight="1" spans="1:7">
      <c r="A143" s="92">
        <v>2012599</v>
      </c>
      <c r="B143" s="92" t="s">
        <v>163</v>
      </c>
      <c r="C143" s="126"/>
      <c r="D143" s="126"/>
      <c r="E143" s="102"/>
      <c r="F143" s="99"/>
      <c r="G143" s="99"/>
    </row>
    <row r="144" s="65" customFormat="1" customHeight="1" spans="1:7">
      <c r="A144" s="92">
        <v>20126</v>
      </c>
      <c r="B144" s="124" t="s">
        <v>164</v>
      </c>
      <c r="C144" s="127">
        <v>132</v>
      </c>
      <c r="D144" s="127">
        <v>151</v>
      </c>
      <c r="E144" s="125">
        <f>SUM(E145:E149)</f>
        <v>151</v>
      </c>
      <c r="F144" s="98">
        <f>E144/D144</f>
        <v>1</v>
      </c>
      <c r="G144" s="98">
        <v>1.13533834586466</v>
      </c>
    </row>
    <row r="145" s="65" customFormat="1" customHeight="1" spans="1:7">
      <c r="A145" s="92">
        <v>2012601</v>
      </c>
      <c r="B145" s="92" t="s">
        <v>81</v>
      </c>
      <c r="C145" s="126"/>
      <c r="D145" s="126"/>
      <c r="E145" s="102">
        <v>122</v>
      </c>
      <c r="F145" s="99"/>
      <c r="G145" s="99">
        <v>1.35555555555556</v>
      </c>
    </row>
    <row r="146" s="65" customFormat="1" customHeight="1" spans="1:7">
      <c r="A146" s="92">
        <v>2012602</v>
      </c>
      <c r="B146" s="92" t="s">
        <v>82</v>
      </c>
      <c r="C146" s="126"/>
      <c r="D146" s="126"/>
      <c r="E146" s="102">
        <v>29</v>
      </c>
      <c r="F146" s="99"/>
      <c r="G146" s="99">
        <v>0.674418604651163</v>
      </c>
    </row>
    <row r="147" s="65" customFormat="1" customHeight="1" spans="1:7">
      <c r="A147" s="92">
        <v>2012603</v>
      </c>
      <c r="B147" s="92" t="s">
        <v>83</v>
      </c>
      <c r="C147" s="126"/>
      <c r="D147" s="126"/>
      <c r="E147" s="102"/>
      <c r="F147" s="99"/>
      <c r="G147" s="99"/>
    </row>
    <row r="148" s="65" customFormat="1" customHeight="1" spans="1:7">
      <c r="A148" s="92">
        <v>2012604</v>
      </c>
      <c r="B148" s="92" t="s">
        <v>165</v>
      </c>
      <c r="C148" s="126"/>
      <c r="D148" s="126"/>
      <c r="E148" s="102"/>
      <c r="F148" s="99"/>
      <c r="G148" s="99"/>
    </row>
    <row r="149" s="65" customFormat="1" customHeight="1" spans="1:7">
      <c r="A149" s="92">
        <v>2012699</v>
      </c>
      <c r="B149" s="92" t="s">
        <v>166</v>
      </c>
      <c r="C149" s="126"/>
      <c r="D149" s="126"/>
      <c r="E149" s="102"/>
      <c r="F149" s="99"/>
      <c r="G149" s="99"/>
    </row>
    <row r="150" s="65" customFormat="1" customHeight="1" spans="1:7">
      <c r="A150" s="92">
        <v>20128</v>
      </c>
      <c r="B150" s="124" t="s">
        <v>167</v>
      </c>
      <c r="C150" s="127"/>
      <c r="D150" s="127">
        <v>90</v>
      </c>
      <c r="E150" s="125">
        <f>SUM(E151:E156)</f>
        <v>90</v>
      </c>
      <c r="F150" s="98">
        <f>E150/D150</f>
        <v>1</v>
      </c>
      <c r="G150" s="98">
        <v>0.9</v>
      </c>
    </row>
    <row r="151" s="65" customFormat="1" customHeight="1" spans="1:7">
      <c r="A151" s="92">
        <v>2012801</v>
      </c>
      <c r="B151" s="92" t="s">
        <v>81</v>
      </c>
      <c r="C151" s="126"/>
      <c r="D151" s="126"/>
      <c r="E151" s="102">
        <v>86</v>
      </c>
      <c r="F151" s="99"/>
      <c r="G151" s="99">
        <v>0.88659793814433</v>
      </c>
    </row>
    <row r="152" s="65" customFormat="1" customHeight="1" spans="1:7">
      <c r="A152" s="92">
        <v>2012802</v>
      </c>
      <c r="B152" s="92" t="s">
        <v>82</v>
      </c>
      <c r="C152" s="126"/>
      <c r="D152" s="126"/>
      <c r="E152" s="102"/>
      <c r="F152" s="99"/>
      <c r="G152" s="99">
        <v>0</v>
      </c>
    </row>
    <row r="153" s="65" customFormat="1" customHeight="1" spans="1:7">
      <c r="A153" s="92">
        <v>2012803</v>
      </c>
      <c r="B153" s="92" t="s">
        <v>83</v>
      </c>
      <c r="C153" s="126"/>
      <c r="D153" s="126"/>
      <c r="E153" s="102"/>
      <c r="F153" s="99"/>
      <c r="G153" s="99"/>
    </row>
    <row r="154" s="65" customFormat="1" customHeight="1" spans="1:7">
      <c r="A154" s="92">
        <v>2012804</v>
      </c>
      <c r="B154" s="92" t="s">
        <v>99</v>
      </c>
      <c r="C154" s="126"/>
      <c r="D154" s="126"/>
      <c r="E154" s="102"/>
      <c r="F154" s="99"/>
      <c r="G154" s="99"/>
    </row>
    <row r="155" s="65" customFormat="1" customHeight="1" spans="1:7">
      <c r="A155" s="92">
        <v>2012850</v>
      </c>
      <c r="B155" s="92" t="s">
        <v>90</v>
      </c>
      <c r="C155" s="126"/>
      <c r="D155" s="126"/>
      <c r="E155" s="102"/>
      <c r="F155" s="99"/>
      <c r="G155" s="99"/>
    </row>
    <row r="156" s="65" customFormat="1" customHeight="1" spans="1:7">
      <c r="A156" s="92">
        <v>2012899</v>
      </c>
      <c r="B156" s="92" t="s">
        <v>168</v>
      </c>
      <c r="C156" s="126"/>
      <c r="D156" s="126"/>
      <c r="E156" s="102">
        <v>4</v>
      </c>
      <c r="F156" s="99"/>
      <c r="G156" s="99"/>
    </row>
    <row r="157" s="65" customFormat="1" customHeight="1" spans="1:7">
      <c r="A157" s="92">
        <v>20129</v>
      </c>
      <c r="B157" s="124" t="s">
        <v>169</v>
      </c>
      <c r="C157" s="127">
        <v>710</v>
      </c>
      <c r="D157" s="127">
        <v>726</v>
      </c>
      <c r="E157" s="125">
        <f>SUM(E158:E163)</f>
        <v>707</v>
      </c>
      <c r="F157" s="98">
        <f>E157/D157</f>
        <v>0.973829201101928</v>
      </c>
      <c r="G157" s="98">
        <v>0.948993288590604</v>
      </c>
    </row>
    <row r="158" s="65" customFormat="1" customHeight="1" spans="1:7">
      <c r="A158" s="92">
        <v>2012901</v>
      </c>
      <c r="B158" s="92" t="s">
        <v>81</v>
      </c>
      <c r="C158" s="126"/>
      <c r="D158" s="126"/>
      <c r="E158" s="102">
        <v>190</v>
      </c>
      <c r="F158" s="99"/>
      <c r="G158" s="99">
        <v>0.979381443298969</v>
      </c>
    </row>
    <row r="159" s="65" customFormat="1" customHeight="1" spans="1:7">
      <c r="A159" s="92">
        <v>2012902</v>
      </c>
      <c r="B159" s="92" t="s">
        <v>82</v>
      </c>
      <c r="C159" s="126"/>
      <c r="D159" s="126"/>
      <c r="E159" s="102">
        <v>84</v>
      </c>
      <c r="F159" s="99"/>
      <c r="G159" s="99">
        <v>0.591549295774648</v>
      </c>
    </row>
    <row r="160" s="65" customFormat="1" customHeight="1" spans="1:7">
      <c r="A160" s="92">
        <v>2012903</v>
      </c>
      <c r="B160" s="92" t="s">
        <v>83</v>
      </c>
      <c r="C160" s="126"/>
      <c r="D160" s="126"/>
      <c r="E160" s="102"/>
      <c r="F160" s="99"/>
      <c r="G160" s="99"/>
    </row>
    <row r="161" s="65" customFormat="1" customHeight="1" spans="1:7">
      <c r="A161" s="92">
        <v>2012906</v>
      </c>
      <c r="B161" s="92" t="s">
        <v>170</v>
      </c>
      <c r="C161" s="126"/>
      <c r="D161" s="126"/>
      <c r="E161" s="102"/>
      <c r="F161" s="99"/>
      <c r="G161" s="99"/>
    </row>
    <row r="162" s="65" customFormat="1" customHeight="1" spans="1:7">
      <c r="A162" s="92">
        <v>2012950</v>
      </c>
      <c r="B162" s="92" t="s">
        <v>90</v>
      </c>
      <c r="C162" s="126"/>
      <c r="D162" s="126"/>
      <c r="E162" s="102"/>
      <c r="F162" s="99"/>
      <c r="G162" s="99"/>
    </row>
    <row r="163" s="65" customFormat="1" customHeight="1" spans="1:7">
      <c r="A163" s="92">
        <v>2012999</v>
      </c>
      <c r="B163" s="92" t="s">
        <v>171</v>
      </c>
      <c r="C163" s="126"/>
      <c r="D163" s="126"/>
      <c r="E163" s="102">
        <v>433</v>
      </c>
      <c r="F163" s="99"/>
      <c r="G163" s="99">
        <v>1.05867970660147</v>
      </c>
    </row>
    <row r="164" s="65" customFormat="1" customHeight="1" spans="1:7">
      <c r="A164" s="92">
        <v>20131</v>
      </c>
      <c r="B164" s="124" t="s">
        <v>172</v>
      </c>
      <c r="C164" s="127">
        <v>368</v>
      </c>
      <c r="D164" s="127">
        <v>328</v>
      </c>
      <c r="E164" s="125">
        <f>SUM(E165:E170)</f>
        <v>326</v>
      </c>
      <c r="F164" s="98">
        <f>E164/D164</f>
        <v>0.99390243902439</v>
      </c>
      <c r="G164" s="98">
        <v>1.28853754940711</v>
      </c>
    </row>
    <row r="165" s="65" customFormat="1" customHeight="1" spans="1:7">
      <c r="A165" s="92">
        <v>2013101</v>
      </c>
      <c r="B165" s="92" t="s">
        <v>81</v>
      </c>
      <c r="C165" s="126"/>
      <c r="D165" s="126"/>
      <c r="E165" s="102">
        <v>298</v>
      </c>
      <c r="F165" s="99"/>
      <c r="G165" s="99">
        <v>1.40566037735849</v>
      </c>
    </row>
    <row r="166" s="65" customFormat="1" customHeight="1" spans="1:7">
      <c r="A166" s="92">
        <v>2013102</v>
      </c>
      <c r="B166" s="92" t="s">
        <v>82</v>
      </c>
      <c r="C166" s="126"/>
      <c r="D166" s="126"/>
      <c r="E166" s="102">
        <v>28</v>
      </c>
      <c r="F166" s="99"/>
      <c r="G166" s="99">
        <v>0.682926829268293</v>
      </c>
    </row>
    <row r="167" s="65" customFormat="1" customHeight="1" spans="1:7">
      <c r="A167" s="92">
        <v>2013103</v>
      </c>
      <c r="B167" s="92" t="s">
        <v>83</v>
      </c>
      <c r="C167" s="126"/>
      <c r="D167" s="126"/>
      <c r="E167" s="102"/>
      <c r="F167" s="99"/>
      <c r="G167" s="99"/>
    </row>
    <row r="168" s="65" customFormat="1" customHeight="1" spans="1:7">
      <c r="A168" s="92">
        <v>2013105</v>
      </c>
      <c r="B168" s="92" t="s">
        <v>173</v>
      </c>
      <c r="C168" s="126"/>
      <c r="D168" s="126"/>
      <c r="E168" s="102"/>
      <c r="F168" s="99"/>
      <c r="G168" s="99"/>
    </row>
    <row r="169" s="65" customFormat="1" customHeight="1" spans="1:7">
      <c r="A169" s="92">
        <v>2013150</v>
      </c>
      <c r="B169" s="92" t="s">
        <v>90</v>
      </c>
      <c r="C169" s="126"/>
      <c r="D169" s="126"/>
      <c r="E169" s="102"/>
      <c r="F169" s="99"/>
      <c r="G169" s="99"/>
    </row>
    <row r="170" s="65" customFormat="1" customHeight="1" spans="1:7">
      <c r="A170" s="92">
        <v>2013199</v>
      </c>
      <c r="B170" s="92" t="s">
        <v>174</v>
      </c>
      <c r="C170" s="126"/>
      <c r="D170" s="126"/>
      <c r="E170" s="102"/>
      <c r="F170" s="99"/>
      <c r="G170" s="99"/>
    </row>
    <row r="171" s="65" customFormat="1" customHeight="1" spans="1:7">
      <c r="A171" s="92">
        <v>20132</v>
      </c>
      <c r="B171" s="124" t="s">
        <v>175</v>
      </c>
      <c r="C171" s="127">
        <v>451</v>
      </c>
      <c r="D171" s="127">
        <v>579</v>
      </c>
      <c r="E171" s="125">
        <f>SUM(E172:E177)</f>
        <v>414</v>
      </c>
      <c r="F171" s="98">
        <f>E171/D171</f>
        <v>0.715025906735751</v>
      </c>
      <c r="G171" s="98">
        <v>1.0272952853598</v>
      </c>
    </row>
    <row r="172" s="65" customFormat="1" customHeight="1" spans="1:7">
      <c r="A172" s="92">
        <v>2013201</v>
      </c>
      <c r="B172" s="92" t="s">
        <v>81</v>
      </c>
      <c r="C172" s="126"/>
      <c r="D172" s="126"/>
      <c r="E172" s="102">
        <v>235</v>
      </c>
      <c r="F172" s="99"/>
      <c r="G172" s="99">
        <v>1.03070175438596</v>
      </c>
    </row>
    <row r="173" s="65" customFormat="1" customHeight="1" spans="1:7">
      <c r="A173" s="92">
        <v>2013202</v>
      </c>
      <c r="B173" s="92" t="s">
        <v>82</v>
      </c>
      <c r="C173" s="126"/>
      <c r="D173" s="126"/>
      <c r="E173" s="102">
        <v>67</v>
      </c>
      <c r="F173" s="99"/>
      <c r="G173" s="99">
        <v>0.656862745098039</v>
      </c>
    </row>
    <row r="174" s="65" customFormat="1" customHeight="1" spans="1:7">
      <c r="A174" s="92">
        <v>2013203</v>
      </c>
      <c r="B174" s="92" t="s">
        <v>83</v>
      </c>
      <c r="C174" s="126"/>
      <c r="D174" s="126"/>
      <c r="E174" s="102"/>
      <c r="F174" s="99"/>
      <c r="G174" s="99"/>
    </row>
    <row r="175" s="65" customFormat="1" customHeight="1" spans="1:7">
      <c r="A175" s="92">
        <v>2013204</v>
      </c>
      <c r="B175" s="92" t="s">
        <v>176</v>
      </c>
      <c r="C175" s="126"/>
      <c r="D175" s="126"/>
      <c r="E175" s="102"/>
      <c r="F175" s="99"/>
      <c r="G175" s="99">
        <v>0</v>
      </c>
    </row>
    <row r="176" s="65" customFormat="1" customHeight="1" spans="1:7">
      <c r="A176" s="92">
        <v>2013250</v>
      </c>
      <c r="B176" s="92" t="s">
        <v>90</v>
      </c>
      <c r="C176" s="126"/>
      <c r="D176" s="126"/>
      <c r="E176" s="102">
        <v>60</v>
      </c>
      <c r="F176" s="99"/>
      <c r="G176" s="99">
        <v>0.952380952380952</v>
      </c>
    </row>
    <row r="177" s="65" customFormat="1" customHeight="1" spans="1:7">
      <c r="A177" s="92">
        <v>2013299</v>
      </c>
      <c r="B177" s="92" t="s">
        <v>177</v>
      </c>
      <c r="C177" s="126"/>
      <c r="D177" s="126"/>
      <c r="E177" s="102">
        <v>52</v>
      </c>
      <c r="F177" s="99"/>
      <c r="G177" s="99"/>
    </row>
    <row r="178" s="65" customFormat="1" customHeight="1" spans="1:7">
      <c r="A178" s="92">
        <v>20133</v>
      </c>
      <c r="B178" s="124" t="s">
        <v>178</v>
      </c>
      <c r="C178" s="127">
        <v>287</v>
      </c>
      <c r="D178" s="127">
        <v>283</v>
      </c>
      <c r="E178" s="125">
        <f>SUM(E179:E184)</f>
        <v>275</v>
      </c>
      <c r="F178" s="98">
        <f>E178/D178</f>
        <v>0.971731448763251</v>
      </c>
      <c r="G178" s="98">
        <v>0.945017182130584</v>
      </c>
    </row>
    <row r="179" s="65" customFormat="1" customHeight="1" spans="1:7">
      <c r="A179" s="92">
        <v>2013301</v>
      </c>
      <c r="B179" s="92" t="s">
        <v>81</v>
      </c>
      <c r="C179" s="126"/>
      <c r="D179" s="126"/>
      <c r="E179" s="102">
        <v>188</v>
      </c>
      <c r="F179" s="99"/>
      <c r="G179" s="99">
        <v>0.954314720812183</v>
      </c>
    </row>
    <row r="180" s="65" customFormat="1" customHeight="1" spans="1:7">
      <c r="A180" s="92">
        <v>2013302</v>
      </c>
      <c r="B180" s="92" t="s">
        <v>82</v>
      </c>
      <c r="C180" s="126"/>
      <c r="D180" s="126"/>
      <c r="E180" s="102">
        <v>7</v>
      </c>
      <c r="F180" s="99"/>
      <c r="G180" s="99">
        <v>0.7</v>
      </c>
    </row>
    <row r="181" s="65" customFormat="1" customHeight="1" spans="1:7">
      <c r="A181" s="92">
        <v>2013303</v>
      </c>
      <c r="B181" s="92" t="s">
        <v>83</v>
      </c>
      <c r="C181" s="126"/>
      <c r="D181" s="126"/>
      <c r="E181" s="102"/>
      <c r="F181" s="99"/>
      <c r="G181" s="99"/>
    </row>
    <row r="182" s="65" customFormat="1" customHeight="1" spans="1:7">
      <c r="A182" s="92">
        <v>2013304</v>
      </c>
      <c r="B182" s="92" t="s">
        <v>179</v>
      </c>
      <c r="C182" s="126"/>
      <c r="D182" s="126"/>
      <c r="E182" s="102"/>
      <c r="F182" s="99"/>
      <c r="G182" s="99"/>
    </row>
    <row r="183" s="65" customFormat="1" customHeight="1" spans="1:7">
      <c r="A183" s="92">
        <v>2013350</v>
      </c>
      <c r="B183" s="92" t="s">
        <v>90</v>
      </c>
      <c r="C183" s="126"/>
      <c r="D183" s="126"/>
      <c r="E183" s="102">
        <v>60</v>
      </c>
      <c r="F183" s="99"/>
      <c r="G183" s="99">
        <v>0.821917808219178</v>
      </c>
    </row>
    <row r="184" s="65" customFormat="1" customHeight="1" spans="1:7">
      <c r="A184" s="92">
        <v>2013399</v>
      </c>
      <c r="B184" s="92" t="s">
        <v>180</v>
      </c>
      <c r="C184" s="126"/>
      <c r="D184" s="126"/>
      <c r="E184" s="102">
        <v>20</v>
      </c>
      <c r="F184" s="99"/>
      <c r="G184" s="99">
        <v>1.81818181818182</v>
      </c>
    </row>
    <row r="185" s="65" customFormat="1" customHeight="1" spans="1:7">
      <c r="A185" s="92">
        <v>20134</v>
      </c>
      <c r="B185" s="124" t="s">
        <v>181</v>
      </c>
      <c r="C185" s="127">
        <v>164</v>
      </c>
      <c r="D185" s="127">
        <v>143</v>
      </c>
      <c r="E185" s="125">
        <f>SUM(E186:E192)</f>
        <v>142</v>
      </c>
      <c r="F185" s="98">
        <f>E185/D185</f>
        <v>0.993006993006993</v>
      </c>
      <c r="G185" s="98">
        <v>0.759358288770054</v>
      </c>
    </row>
    <row r="186" s="65" customFormat="1" customHeight="1" spans="1:7">
      <c r="A186" s="92">
        <v>2013401</v>
      </c>
      <c r="B186" s="92" t="s">
        <v>81</v>
      </c>
      <c r="C186" s="126"/>
      <c r="D186" s="126"/>
      <c r="E186" s="102">
        <v>128</v>
      </c>
      <c r="F186" s="99"/>
      <c r="G186" s="99">
        <v>1.04065040650407</v>
      </c>
    </row>
    <row r="187" s="65" customFormat="1" customHeight="1" spans="1:7">
      <c r="A187" s="92">
        <v>2013402</v>
      </c>
      <c r="B187" s="92" t="s">
        <v>82</v>
      </c>
      <c r="C187" s="126"/>
      <c r="D187" s="126"/>
      <c r="E187" s="102">
        <v>6</v>
      </c>
      <c r="F187" s="99"/>
      <c r="G187" s="99">
        <v>0.101694915254237</v>
      </c>
    </row>
    <row r="188" s="65" customFormat="1" customHeight="1" spans="1:7">
      <c r="A188" s="92">
        <v>2013403</v>
      </c>
      <c r="B188" s="92" t="s">
        <v>83</v>
      </c>
      <c r="C188" s="126"/>
      <c r="D188" s="126"/>
      <c r="E188" s="102"/>
      <c r="F188" s="99"/>
      <c r="G188" s="99"/>
    </row>
    <row r="189" s="65" customFormat="1" customHeight="1" spans="1:7">
      <c r="A189" s="92">
        <v>2013404</v>
      </c>
      <c r="B189" s="92" t="s">
        <v>182</v>
      </c>
      <c r="C189" s="126"/>
      <c r="D189" s="126"/>
      <c r="E189" s="102">
        <v>8</v>
      </c>
      <c r="F189" s="99"/>
      <c r="G189" s="99">
        <v>1.6</v>
      </c>
    </row>
    <row r="190" s="65" customFormat="1" customHeight="1" spans="1:7">
      <c r="A190" s="92">
        <v>2013405</v>
      </c>
      <c r="B190" s="92" t="s">
        <v>183</v>
      </c>
      <c r="C190" s="126"/>
      <c r="D190" s="126"/>
      <c r="E190" s="102"/>
      <c r="F190" s="99"/>
      <c r="G190" s="99"/>
    </row>
    <row r="191" s="65" customFormat="1" customHeight="1" spans="1:7">
      <c r="A191" s="92">
        <v>2013450</v>
      </c>
      <c r="B191" s="92" t="s">
        <v>90</v>
      </c>
      <c r="C191" s="126"/>
      <c r="D191" s="126"/>
      <c r="E191" s="102"/>
      <c r="F191" s="99"/>
      <c r="G191" s="99"/>
    </row>
    <row r="192" s="65" customFormat="1" customHeight="1" spans="1:7">
      <c r="A192" s="92">
        <v>2013499</v>
      </c>
      <c r="B192" s="92" t="s">
        <v>184</v>
      </c>
      <c r="C192" s="126"/>
      <c r="D192" s="126"/>
      <c r="E192" s="102"/>
      <c r="F192" s="99"/>
      <c r="G192" s="99"/>
    </row>
    <row r="193" s="65" customFormat="1" customHeight="1" spans="1:7">
      <c r="A193" s="92">
        <v>20135</v>
      </c>
      <c r="B193" s="124" t="s">
        <v>185</v>
      </c>
      <c r="C193" s="126"/>
      <c r="D193" s="126"/>
      <c r="E193" s="102"/>
      <c r="F193" s="99"/>
      <c r="G193" s="99"/>
    </row>
    <row r="194" s="65" customFormat="1" customHeight="1" spans="1:7">
      <c r="A194" s="92">
        <v>2013501</v>
      </c>
      <c r="B194" s="92" t="s">
        <v>81</v>
      </c>
      <c r="C194" s="126"/>
      <c r="D194" s="126"/>
      <c r="E194" s="102"/>
      <c r="F194" s="99"/>
      <c r="G194" s="99"/>
    </row>
    <row r="195" s="65" customFormat="1" customHeight="1" spans="1:7">
      <c r="A195" s="92">
        <v>2013502</v>
      </c>
      <c r="B195" s="92" t="s">
        <v>82</v>
      </c>
      <c r="C195" s="126"/>
      <c r="D195" s="126"/>
      <c r="E195" s="102"/>
      <c r="F195" s="99"/>
      <c r="G195" s="99"/>
    </row>
    <row r="196" s="65" customFormat="1" customHeight="1" spans="1:7">
      <c r="A196" s="92">
        <v>2013503</v>
      </c>
      <c r="B196" s="92" t="s">
        <v>83</v>
      </c>
      <c r="C196" s="126"/>
      <c r="D196" s="126"/>
      <c r="E196" s="102"/>
      <c r="F196" s="99"/>
      <c r="G196" s="99"/>
    </row>
    <row r="197" s="65" customFormat="1" customHeight="1" spans="1:7">
      <c r="A197" s="92">
        <v>2013550</v>
      </c>
      <c r="B197" s="92" t="s">
        <v>90</v>
      </c>
      <c r="C197" s="126"/>
      <c r="D197" s="126"/>
      <c r="E197" s="102"/>
      <c r="F197" s="99"/>
      <c r="G197" s="99"/>
    </row>
    <row r="198" s="65" customFormat="1" customHeight="1" spans="1:7">
      <c r="A198" s="92">
        <v>2013599</v>
      </c>
      <c r="B198" s="92" t="s">
        <v>186</v>
      </c>
      <c r="C198" s="126"/>
      <c r="D198" s="126"/>
      <c r="E198" s="102"/>
      <c r="F198" s="99"/>
      <c r="G198" s="99"/>
    </row>
    <row r="199" s="65" customFormat="1" customHeight="1" spans="1:7">
      <c r="A199" s="92">
        <v>20136</v>
      </c>
      <c r="B199" s="124" t="s">
        <v>187</v>
      </c>
      <c r="C199" s="127">
        <v>344</v>
      </c>
      <c r="D199" s="127">
        <v>347</v>
      </c>
      <c r="E199" s="125">
        <f>SUM(E200:E204)</f>
        <v>320</v>
      </c>
      <c r="F199" s="98">
        <f>E199/D199</f>
        <v>0.922190201729107</v>
      </c>
      <c r="G199" s="98">
        <v>1.15942028985507</v>
      </c>
    </row>
    <row r="200" s="65" customFormat="1" customHeight="1" spans="1:7">
      <c r="A200" s="92">
        <v>2013601</v>
      </c>
      <c r="B200" s="92" t="s">
        <v>81</v>
      </c>
      <c r="C200" s="126"/>
      <c r="D200" s="126"/>
      <c r="E200" s="102">
        <v>176</v>
      </c>
      <c r="F200" s="99"/>
      <c r="G200" s="99">
        <v>0.888888888888889</v>
      </c>
    </row>
    <row r="201" s="65" customFormat="1" customHeight="1" spans="1:7">
      <c r="A201" s="92">
        <v>2013602</v>
      </c>
      <c r="B201" s="92" t="s">
        <v>82</v>
      </c>
      <c r="C201" s="126"/>
      <c r="D201" s="126"/>
      <c r="E201" s="102">
        <v>77</v>
      </c>
      <c r="F201" s="99"/>
      <c r="G201" s="99">
        <v>1.4</v>
      </c>
    </row>
    <row r="202" s="65" customFormat="1" customHeight="1" spans="1:7">
      <c r="A202" s="92">
        <v>2013603</v>
      </c>
      <c r="B202" s="92" t="s">
        <v>83</v>
      </c>
      <c r="C202" s="126"/>
      <c r="D202" s="126"/>
      <c r="E202" s="102"/>
      <c r="F202" s="99"/>
      <c r="G202" s="99"/>
    </row>
    <row r="203" s="65" customFormat="1" customHeight="1" spans="1:7">
      <c r="A203" s="92">
        <v>2013650</v>
      </c>
      <c r="B203" s="92" t="s">
        <v>90</v>
      </c>
      <c r="C203" s="126"/>
      <c r="D203" s="126"/>
      <c r="E203" s="102">
        <v>31</v>
      </c>
      <c r="F203" s="99"/>
      <c r="G203" s="99">
        <v>1.72222222222222</v>
      </c>
    </row>
    <row r="204" s="65" customFormat="1" customHeight="1" spans="1:7">
      <c r="A204" s="92">
        <v>2013699</v>
      </c>
      <c r="B204" s="92" t="s">
        <v>188</v>
      </c>
      <c r="C204" s="126"/>
      <c r="D204" s="126"/>
      <c r="E204" s="102">
        <v>36</v>
      </c>
      <c r="F204" s="99"/>
      <c r="G204" s="99">
        <v>7.2</v>
      </c>
    </row>
    <row r="205" s="65" customFormat="1" customHeight="1" spans="1:7">
      <c r="A205" s="92">
        <v>20137</v>
      </c>
      <c r="B205" s="124" t="s">
        <v>189</v>
      </c>
      <c r="C205" s="127">
        <v>147</v>
      </c>
      <c r="D205" s="127">
        <v>269</v>
      </c>
      <c r="E205" s="125">
        <f>SUM(E206:E211)</f>
        <v>269</v>
      </c>
      <c r="F205" s="98">
        <f>E205/D205</f>
        <v>1</v>
      </c>
      <c r="G205" s="98">
        <v>1.8551724137931</v>
      </c>
    </row>
    <row r="206" s="65" customFormat="1" customHeight="1" spans="1:7">
      <c r="A206" s="92">
        <v>2013701</v>
      </c>
      <c r="B206" s="92" t="s">
        <v>81</v>
      </c>
      <c r="C206" s="126"/>
      <c r="D206" s="126"/>
      <c r="E206" s="102">
        <v>56</v>
      </c>
      <c r="F206" s="99"/>
      <c r="G206" s="99">
        <v>0.982456140350877</v>
      </c>
    </row>
    <row r="207" s="65" customFormat="1" customHeight="1" spans="1:7">
      <c r="A207" s="92">
        <v>2013702</v>
      </c>
      <c r="B207" s="92" t="s">
        <v>82</v>
      </c>
      <c r="C207" s="126"/>
      <c r="D207" s="126"/>
      <c r="E207" s="102">
        <v>126</v>
      </c>
      <c r="F207" s="99"/>
      <c r="G207" s="99">
        <v>1.43181818181818</v>
      </c>
    </row>
    <row r="208" s="65" customFormat="1" customHeight="1" spans="1:7">
      <c r="A208" s="92">
        <v>2013703</v>
      </c>
      <c r="B208" s="92" t="s">
        <v>83</v>
      </c>
      <c r="C208" s="126"/>
      <c r="D208" s="126"/>
      <c r="E208" s="102"/>
      <c r="F208" s="99"/>
      <c r="G208" s="99"/>
    </row>
    <row r="209" s="65" customFormat="1" customHeight="1" spans="1:7">
      <c r="A209" s="92">
        <v>2013704</v>
      </c>
      <c r="B209" s="92" t="s">
        <v>190</v>
      </c>
      <c r="C209" s="126"/>
      <c r="D209" s="126"/>
      <c r="E209" s="102"/>
      <c r="F209" s="99"/>
      <c r="G209" s="99"/>
    </row>
    <row r="210" s="65" customFormat="1" customHeight="1" spans="1:7">
      <c r="A210" s="92">
        <v>2013750</v>
      </c>
      <c r="B210" s="92" t="s">
        <v>90</v>
      </c>
      <c r="C210" s="126"/>
      <c r="D210" s="126"/>
      <c r="E210" s="102"/>
      <c r="F210" s="99"/>
      <c r="G210" s="99"/>
    </row>
    <row r="211" s="65" customFormat="1" customHeight="1" spans="1:7">
      <c r="A211" s="92">
        <v>2013799</v>
      </c>
      <c r="B211" s="92" t="s">
        <v>191</v>
      </c>
      <c r="C211" s="126"/>
      <c r="D211" s="126"/>
      <c r="E211" s="102">
        <v>87</v>
      </c>
      <c r="F211" s="99"/>
      <c r="G211" s="99"/>
    </row>
    <row r="212" s="65" customFormat="1" customHeight="1" spans="1:7">
      <c r="A212" s="92">
        <v>20138</v>
      </c>
      <c r="B212" s="124" t="s">
        <v>192</v>
      </c>
      <c r="C212" s="127">
        <v>8</v>
      </c>
      <c r="D212" s="127">
        <v>895</v>
      </c>
      <c r="E212" s="125">
        <f>SUM(E213:E226)</f>
        <v>791</v>
      </c>
      <c r="F212" s="98">
        <f>E212/D212</f>
        <v>0.883798882681564</v>
      </c>
      <c r="G212" s="98">
        <v>98.875</v>
      </c>
    </row>
    <row r="213" s="65" customFormat="1" customHeight="1" spans="1:7">
      <c r="A213" s="92">
        <v>2013801</v>
      </c>
      <c r="B213" s="92" t="s">
        <v>81</v>
      </c>
      <c r="C213" s="126"/>
      <c r="D213" s="126"/>
      <c r="E213" s="102">
        <v>634</v>
      </c>
      <c r="F213" s="99"/>
      <c r="G213" s="99"/>
    </row>
    <row r="214" s="65" customFormat="1" customHeight="1" spans="1:7">
      <c r="A214" s="92">
        <v>2013802</v>
      </c>
      <c r="B214" s="92" t="s">
        <v>82</v>
      </c>
      <c r="C214" s="126"/>
      <c r="D214" s="126"/>
      <c r="E214" s="102">
        <v>152</v>
      </c>
      <c r="F214" s="99"/>
      <c r="G214" s="99"/>
    </row>
    <row r="215" s="65" customFormat="1" customHeight="1" spans="1:7">
      <c r="A215" s="92">
        <v>2013803</v>
      </c>
      <c r="B215" s="92" t="s">
        <v>83</v>
      </c>
      <c r="C215" s="126"/>
      <c r="D215" s="126"/>
      <c r="E215" s="102"/>
      <c r="F215" s="99"/>
      <c r="G215" s="99"/>
    </row>
    <row r="216" s="65" customFormat="1" customHeight="1" spans="1:7">
      <c r="A216" s="92">
        <v>2013804</v>
      </c>
      <c r="B216" s="92" t="s">
        <v>193</v>
      </c>
      <c r="C216" s="126"/>
      <c r="D216" s="126"/>
      <c r="E216" s="102"/>
      <c r="F216" s="99"/>
      <c r="G216" s="99"/>
    </row>
    <row r="217" s="65" customFormat="1" customHeight="1" spans="1:7">
      <c r="A217" s="92">
        <v>2013805</v>
      </c>
      <c r="B217" s="92" t="s">
        <v>194</v>
      </c>
      <c r="C217" s="126"/>
      <c r="D217" s="126"/>
      <c r="E217" s="102"/>
      <c r="F217" s="99"/>
      <c r="G217" s="99"/>
    </row>
    <row r="218" s="65" customFormat="1" customHeight="1" spans="1:7">
      <c r="A218" s="92">
        <v>2013808</v>
      </c>
      <c r="B218" s="92" t="s">
        <v>119</v>
      </c>
      <c r="C218" s="126"/>
      <c r="D218" s="126"/>
      <c r="E218" s="102"/>
      <c r="F218" s="99"/>
      <c r="G218" s="99">
        <v>0</v>
      </c>
    </row>
    <row r="219" s="65" customFormat="1" customHeight="1" spans="1:7">
      <c r="A219" s="92">
        <v>2013810</v>
      </c>
      <c r="B219" s="92" t="s">
        <v>195</v>
      </c>
      <c r="C219" s="126"/>
      <c r="D219" s="126"/>
      <c r="E219" s="102"/>
      <c r="F219" s="99"/>
      <c r="G219" s="99"/>
    </row>
    <row r="220" s="65" customFormat="1" customHeight="1" spans="1:7">
      <c r="A220" s="92">
        <v>2013812</v>
      </c>
      <c r="B220" s="92" t="s">
        <v>196</v>
      </c>
      <c r="C220" s="126"/>
      <c r="D220" s="126"/>
      <c r="E220" s="102"/>
      <c r="F220" s="99"/>
      <c r="G220" s="99"/>
    </row>
    <row r="221" s="65" customFormat="1" customHeight="1" spans="1:7">
      <c r="A221" s="92">
        <v>2013813</v>
      </c>
      <c r="B221" s="92" t="s">
        <v>197</v>
      </c>
      <c r="C221" s="126"/>
      <c r="D221" s="126"/>
      <c r="E221" s="102"/>
      <c r="F221" s="99"/>
      <c r="G221" s="99"/>
    </row>
    <row r="222" s="65" customFormat="1" customHeight="1" spans="1:7">
      <c r="A222" s="92">
        <v>2013814</v>
      </c>
      <c r="B222" s="92" t="s">
        <v>198</v>
      </c>
      <c r="C222" s="126"/>
      <c r="D222" s="126"/>
      <c r="E222" s="102"/>
      <c r="F222" s="99"/>
      <c r="G222" s="99"/>
    </row>
    <row r="223" s="65" customFormat="1" customHeight="1" spans="1:7">
      <c r="A223" s="92">
        <v>2013815</v>
      </c>
      <c r="B223" s="92" t="s">
        <v>199</v>
      </c>
      <c r="C223" s="126"/>
      <c r="D223" s="126"/>
      <c r="E223" s="102"/>
      <c r="F223" s="99"/>
      <c r="G223" s="99"/>
    </row>
    <row r="224" s="65" customFormat="1" customHeight="1" spans="1:7">
      <c r="A224" s="92">
        <v>2013816</v>
      </c>
      <c r="B224" s="92" t="s">
        <v>200</v>
      </c>
      <c r="C224" s="126"/>
      <c r="D224" s="126"/>
      <c r="E224" s="102">
        <v>4</v>
      </c>
      <c r="F224" s="99"/>
      <c r="G224" s="99">
        <v>1.33333333333333</v>
      </c>
    </row>
    <row r="225" s="65" customFormat="1" customHeight="1" spans="1:7">
      <c r="A225" s="92">
        <v>2013850</v>
      </c>
      <c r="B225" s="92" t="s">
        <v>90</v>
      </c>
      <c r="C225" s="126"/>
      <c r="D225" s="126"/>
      <c r="E225" s="102"/>
      <c r="F225" s="99"/>
      <c r="G225" s="99"/>
    </row>
    <row r="226" s="65" customFormat="1" customHeight="1" spans="1:7">
      <c r="A226" s="92">
        <v>2013899</v>
      </c>
      <c r="B226" s="92" t="s">
        <v>201</v>
      </c>
      <c r="C226" s="126"/>
      <c r="D226" s="126"/>
      <c r="E226" s="102">
        <v>1</v>
      </c>
      <c r="F226" s="99"/>
      <c r="G226" s="99"/>
    </row>
    <row r="227" s="65" customFormat="1" customHeight="1" spans="1:7">
      <c r="A227" s="92">
        <v>20139</v>
      </c>
      <c r="B227" s="124" t="s">
        <v>202</v>
      </c>
      <c r="C227" s="127"/>
      <c r="D227" s="127">
        <v>38</v>
      </c>
      <c r="E227" s="125">
        <f>SUM(E228:E233)</f>
        <v>27</v>
      </c>
      <c r="F227" s="98">
        <f>E227/D227</f>
        <v>0.710526315789474</v>
      </c>
      <c r="G227" s="98"/>
    </row>
    <row r="228" s="65" customFormat="1" customHeight="1" spans="1:7">
      <c r="A228" s="92">
        <v>2013901</v>
      </c>
      <c r="B228" s="92" t="s">
        <v>81</v>
      </c>
      <c r="C228" s="126"/>
      <c r="D228" s="126"/>
      <c r="E228" s="102">
        <v>24</v>
      </c>
      <c r="F228" s="99"/>
      <c r="G228" s="99"/>
    </row>
    <row r="229" s="65" customFormat="1" customHeight="1" spans="1:7">
      <c r="A229" s="92">
        <v>2013902</v>
      </c>
      <c r="B229" s="92" t="s">
        <v>82</v>
      </c>
      <c r="C229" s="126"/>
      <c r="D229" s="126"/>
      <c r="E229" s="102">
        <v>3</v>
      </c>
      <c r="F229" s="99"/>
      <c r="G229" s="99"/>
    </row>
    <row r="230" s="65" customFormat="1" customHeight="1" spans="1:7">
      <c r="A230" s="92">
        <v>2013903</v>
      </c>
      <c r="B230" s="92" t="s">
        <v>83</v>
      </c>
      <c r="C230" s="126"/>
      <c r="D230" s="126"/>
      <c r="E230" s="102"/>
      <c r="F230" s="99"/>
      <c r="G230" s="99"/>
    </row>
    <row r="231" s="65" customFormat="1" customHeight="1" spans="1:7">
      <c r="A231" s="92">
        <v>2013904</v>
      </c>
      <c r="B231" s="92" t="s">
        <v>173</v>
      </c>
      <c r="C231" s="126"/>
      <c r="D231" s="126"/>
      <c r="E231" s="102"/>
      <c r="F231" s="99"/>
      <c r="G231" s="99"/>
    </row>
    <row r="232" s="65" customFormat="1" customHeight="1" spans="1:7">
      <c r="A232" s="92">
        <v>2013950</v>
      </c>
      <c r="B232" s="92" t="s">
        <v>90</v>
      </c>
      <c r="C232" s="126"/>
      <c r="D232" s="126"/>
      <c r="E232" s="102"/>
      <c r="F232" s="99"/>
      <c r="G232" s="99"/>
    </row>
    <row r="233" s="65" customFormat="1" customHeight="1" spans="1:7">
      <c r="A233" s="92">
        <v>2013999</v>
      </c>
      <c r="B233" s="92" t="s">
        <v>203</v>
      </c>
      <c r="C233" s="159"/>
      <c r="D233" s="159"/>
      <c r="E233" s="162"/>
      <c r="F233" s="99"/>
      <c r="G233" s="99"/>
    </row>
    <row r="234" s="65" customFormat="1" customHeight="1" spans="1:7">
      <c r="A234" s="92">
        <v>20140</v>
      </c>
      <c r="B234" s="160" t="s">
        <v>204</v>
      </c>
      <c r="C234" s="148">
        <v>12</v>
      </c>
      <c r="D234" s="148">
        <v>128</v>
      </c>
      <c r="E234" s="125">
        <f>SUM(E235:E239)</f>
        <v>128</v>
      </c>
      <c r="F234" s="98">
        <f>E234/D234</f>
        <v>1</v>
      </c>
      <c r="G234" s="98"/>
    </row>
    <row r="235" s="65" customFormat="1" customHeight="1" spans="1:7">
      <c r="A235" s="92">
        <v>2014001</v>
      </c>
      <c r="B235" s="92" t="s">
        <v>81</v>
      </c>
      <c r="C235" s="161"/>
      <c r="D235" s="161"/>
      <c r="E235" s="163">
        <v>87</v>
      </c>
      <c r="F235" s="99"/>
      <c r="G235" s="99"/>
    </row>
    <row r="236" s="65" customFormat="1" customHeight="1" spans="1:7">
      <c r="A236" s="92">
        <v>2014002</v>
      </c>
      <c r="B236" s="92" t="s">
        <v>82</v>
      </c>
      <c r="C236" s="126"/>
      <c r="D236" s="126"/>
      <c r="E236" s="102">
        <v>4</v>
      </c>
      <c r="F236" s="99"/>
      <c r="G236" s="99"/>
    </row>
    <row r="237" s="65" customFormat="1" customHeight="1" spans="1:7">
      <c r="A237" s="92">
        <v>2014003</v>
      </c>
      <c r="B237" s="92" t="s">
        <v>83</v>
      </c>
      <c r="C237" s="126"/>
      <c r="D237" s="126"/>
      <c r="E237" s="102"/>
      <c r="F237" s="99"/>
      <c r="G237" s="99"/>
    </row>
    <row r="238" s="65" customFormat="1" customHeight="1" spans="1:7">
      <c r="A238" s="92">
        <v>2014004</v>
      </c>
      <c r="B238" s="92" t="s">
        <v>205</v>
      </c>
      <c r="C238" s="126"/>
      <c r="D238" s="126"/>
      <c r="E238" s="102">
        <v>29</v>
      </c>
      <c r="F238" s="99"/>
      <c r="G238" s="99">
        <v>4.14285714285714</v>
      </c>
    </row>
    <row r="239" s="65" customFormat="1" customHeight="1" spans="1:7">
      <c r="A239" s="92">
        <v>2014099</v>
      </c>
      <c r="B239" s="92" t="s">
        <v>206</v>
      </c>
      <c r="C239" s="126"/>
      <c r="D239" s="126"/>
      <c r="E239" s="102">
        <v>8</v>
      </c>
      <c r="F239" s="99"/>
      <c r="G239" s="99"/>
    </row>
    <row r="240" s="65" customFormat="1" customHeight="1" spans="1:7">
      <c r="A240" s="92">
        <v>20199</v>
      </c>
      <c r="B240" s="124" t="s">
        <v>207</v>
      </c>
      <c r="C240" s="127">
        <v>3</v>
      </c>
      <c r="D240" s="127">
        <v>58</v>
      </c>
      <c r="E240" s="125">
        <f>SUM(E241:E242)</f>
        <v>40</v>
      </c>
      <c r="F240" s="98">
        <f>E240/D240</f>
        <v>0.689655172413793</v>
      </c>
      <c r="G240" s="98">
        <v>0.36697247706422</v>
      </c>
    </row>
    <row r="241" s="65" customFormat="1" customHeight="1" spans="1:7">
      <c r="A241" s="92">
        <v>2019901</v>
      </c>
      <c r="B241" s="92" t="s">
        <v>208</v>
      </c>
      <c r="C241" s="126"/>
      <c r="D241" s="126"/>
      <c r="E241" s="102"/>
      <c r="F241" s="99"/>
      <c r="G241" s="99"/>
    </row>
    <row r="242" s="65" customFormat="1" customHeight="1" spans="1:7">
      <c r="A242" s="92">
        <v>2019999</v>
      </c>
      <c r="B242" s="92" t="s">
        <v>209</v>
      </c>
      <c r="C242" s="126"/>
      <c r="D242" s="126"/>
      <c r="E242" s="102">
        <v>40</v>
      </c>
      <c r="F242" s="99"/>
      <c r="G242" s="99">
        <v>0.36697247706422</v>
      </c>
    </row>
    <row r="243" s="65" customFormat="1" customHeight="1" spans="1:7">
      <c r="A243" s="92">
        <v>202</v>
      </c>
      <c r="B243" s="124" t="s">
        <v>210</v>
      </c>
      <c r="C243" s="126"/>
      <c r="D243" s="126"/>
      <c r="E243" s="102"/>
      <c r="F243" s="99"/>
      <c r="G243" s="99"/>
    </row>
    <row r="244" s="65" customFormat="1" customHeight="1" spans="1:7">
      <c r="A244" s="92">
        <v>20201</v>
      </c>
      <c r="B244" s="124" t="s">
        <v>211</v>
      </c>
      <c r="C244" s="126"/>
      <c r="D244" s="126"/>
      <c r="E244" s="102"/>
      <c r="F244" s="99"/>
      <c r="G244" s="99"/>
    </row>
    <row r="245" s="65" customFormat="1" customHeight="1" spans="1:7">
      <c r="A245" s="92">
        <v>2020101</v>
      </c>
      <c r="B245" s="92" t="s">
        <v>81</v>
      </c>
      <c r="C245" s="126"/>
      <c r="D245" s="126"/>
      <c r="E245" s="102"/>
      <c r="F245" s="99"/>
      <c r="G245" s="99"/>
    </row>
    <row r="246" s="65" customFormat="1" customHeight="1" spans="1:7">
      <c r="A246" s="92">
        <v>2020102</v>
      </c>
      <c r="B246" s="92" t="s">
        <v>82</v>
      </c>
      <c r="C246" s="126"/>
      <c r="D246" s="126"/>
      <c r="E246" s="102"/>
      <c r="F246" s="99"/>
      <c r="G246" s="99"/>
    </row>
    <row r="247" s="65" customFormat="1" customHeight="1" spans="1:7">
      <c r="A247" s="92">
        <v>2020103</v>
      </c>
      <c r="B247" s="92" t="s">
        <v>83</v>
      </c>
      <c r="C247" s="126"/>
      <c r="D247" s="126"/>
      <c r="E247" s="102"/>
      <c r="F247" s="99"/>
      <c r="G247" s="99"/>
    </row>
    <row r="248" s="65" customFormat="1" customHeight="1" spans="1:7">
      <c r="A248" s="92">
        <v>2020104</v>
      </c>
      <c r="B248" s="92" t="s">
        <v>173</v>
      </c>
      <c r="C248" s="126"/>
      <c r="D248" s="126"/>
      <c r="E248" s="102"/>
      <c r="F248" s="99"/>
      <c r="G248" s="99"/>
    </row>
    <row r="249" s="65" customFormat="1" customHeight="1" spans="1:7">
      <c r="A249" s="92">
        <v>2020150</v>
      </c>
      <c r="B249" s="92" t="s">
        <v>90</v>
      </c>
      <c r="C249" s="126"/>
      <c r="D249" s="126"/>
      <c r="E249" s="102"/>
      <c r="F249" s="99"/>
      <c r="G249" s="99"/>
    </row>
    <row r="250" s="65" customFormat="1" customHeight="1" spans="1:7">
      <c r="A250" s="92">
        <v>2020199</v>
      </c>
      <c r="B250" s="92" t="s">
        <v>212</v>
      </c>
      <c r="C250" s="126"/>
      <c r="D250" s="126"/>
      <c r="E250" s="102"/>
      <c r="F250" s="99"/>
      <c r="G250" s="99"/>
    </row>
    <row r="251" s="65" customFormat="1" customHeight="1" spans="1:7">
      <c r="A251" s="92">
        <v>20202</v>
      </c>
      <c r="B251" s="124" t="s">
        <v>213</v>
      </c>
      <c r="C251" s="126"/>
      <c r="D251" s="126"/>
      <c r="E251" s="102"/>
      <c r="F251" s="99"/>
      <c r="G251" s="99"/>
    </row>
    <row r="252" s="65" customFormat="1" customHeight="1" spans="1:7">
      <c r="A252" s="92">
        <v>2020201</v>
      </c>
      <c r="B252" s="92" t="s">
        <v>214</v>
      </c>
      <c r="C252" s="126"/>
      <c r="D252" s="126"/>
      <c r="E252" s="102"/>
      <c r="F252" s="99"/>
      <c r="G252" s="99"/>
    </row>
    <row r="253" s="65" customFormat="1" customHeight="1" spans="1:7">
      <c r="A253" s="92">
        <v>2020202</v>
      </c>
      <c r="B253" s="92" t="s">
        <v>215</v>
      </c>
      <c r="C253" s="126"/>
      <c r="D253" s="126"/>
      <c r="E253" s="102"/>
      <c r="F253" s="99"/>
      <c r="G253" s="99"/>
    </row>
    <row r="254" s="65" customFormat="1" customHeight="1" spans="1:7">
      <c r="A254" s="92">
        <v>20203</v>
      </c>
      <c r="B254" s="124" t="s">
        <v>216</v>
      </c>
      <c r="C254" s="126"/>
      <c r="D254" s="126"/>
      <c r="E254" s="102"/>
      <c r="F254" s="99"/>
      <c r="G254" s="99"/>
    </row>
    <row r="255" s="65" customFormat="1" customHeight="1" spans="1:7">
      <c r="A255" s="92">
        <v>2020304</v>
      </c>
      <c r="B255" s="92" t="s">
        <v>217</v>
      </c>
      <c r="C255" s="126"/>
      <c r="D255" s="126"/>
      <c r="E255" s="102"/>
      <c r="F255" s="99"/>
      <c r="G255" s="99"/>
    </row>
    <row r="256" s="65" customFormat="1" customHeight="1" spans="1:7">
      <c r="A256" s="92">
        <v>2020306</v>
      </c>
      <c r="B256" s="92" t="s">
        <v>218</v>
      </c>
      <c r="C256" s="126"/>
      <c r="D256" s="126"/>
      <c r="E256" s="102"/>
      <c r="F256" s="99"/>
      <c r="G256" s="99"/>
    </row>
    <row r="257" s="65" customFormat="1" customHeight="1" spans="1:7">
      <c r="A257" s="92">
        <v>20204</v>
      </c>
      <c r="B257" s="124" t="s">
        <v>219</v>
      </c>
      <c r="C257" s="126"/>
      <c r="D257" s="126"/>
      <c r="E257" s="102"/>
      <c r="F257" s="99"/>
      <c r="G257" s="99"/>
    </row>
    <row r="258" s="65" customFormat="1" customHeight="1" spans="1:7">
      <c r="A258" s="92">
        <v>2020401</v>
      </c>
      <c r="B258" s="92" t="s">
        <v>220</v>
      </c>
      <c r="C258" s="126"/>
      <c r="D258" s="126"/>
      <c r="E258" s="102"/>
      <c r="F258" s="99"/>
      <c r="G258" s="99"/>
    </row>
    <row r="259" s="65" customFormat="1" customHeight="1" spans="1:7">
      <c r="A259" s="92">
        <v>2020402</v>
      </c>
      <c r="B259" s="92" t="s">
        <v>221</v>
      </c>
      <c r="C259" s="126"/>
      <c r="D259" s="126"/>
      <c r="E259" s="102"/>
      <c r="F259" s="99"/>
      <c r="G259" s="99"/>
    </row>
    <row r="260" s="65" customFormat="1" customHeight="1" spans="1:7">
      <c r="A260" s="92">
        <v>2020403</v>
      </c>
      <c r="B260" s="92" t="s">
        <v>222</v>
      </c>
      <c r="C260" s="126"/>
      <c r="D260" s="126"/>
      <c r="E260" s="102"/>
      <c r="F260" s="99"/>
      <c r="G260" s="99"/>
    </row>
    <row r="261" s="65" customFormat="1" customHeight="1" spans="1:7">
      <c r="A261" s="92">
        <v>2020404</v>
      </c>
      <c r="B261" s="92" t="s">
        <v>223</v>
      </c>
      <c r="C261" s="126"/>
      <c r="D261" s="126"/>
      <c r="E261" s="102"/>
      <c r="F261" s="99"/>
      <c r="G261" s="99"/>
    </row>
    <row r="262" s="65" customFormat="1" customHeight="1" spans="1:7">
      <c r="A262" s="92">
        <v>2020499</v>
      </c>
      <c r="B262" s="92" t="s">
        <v>224</v>
      </c>
      <c r="C262" s="126"/>
      <c r="D262" s="126"/>
      <c r="E262" s="102"/>
      <c r="F262" s="99"/>
      <c r="G262" s="99"/>
    </row>
    <row r="263" s="65" customFormat="1" customHeight="1" spans="1:7">
      <c r="A263" s="92">
        <v>20205</v>
      </c>
      <c r="B263" s="124" t="s">
        <v>225</v>
      </c>
      <c r="C263" s="126"/>
      <c r="D263" s="126"/>
      <c r="E263" s="102"/>
      <c r="F263" s="99"/>
      <c r="G263" s="99"/>
    </row>
    <row r="264" s="65" customFormat="1" customHeight="1" spans="1:7">
      <c r="A264" s="92">
        <v>2020503</v>
      </c>
      <c r="B264" s="92" t="s">
        <v>226</v>
      </c>
      <c r="C264" s="126"/>
      <c r="D264" s="126"/>
      <c r="E264" s="102"/>
      <c r="F264" s="99"/>
      <c r="G264" s="99"/>
    </row>
    <row r="265" s="65" customFormat="1" customHeight="1" spans="1:7">
      <c r="A265" s="92">
        <v>2020504</v>
      </c>
      <c r="B265" s="92" t="s">
        <v>227</v>
      </c>
      <c r="C265" s="126"/>
      <c r="D265" s="126"/>
      <c r="E265" s="102"/>
      <c r="F265" s="99"/>
      <c r="G265" s="99"/>
    </row>
    <row r="266" s="65" customFormat="1" customHeight="1" spans="1:7">
      <c r="A266" s="92">
        <v>2020505</v>
      </c>
      <c r="B266" s="92" t="s">
        <v>228</v>
      </c>
      <c r="C266" s="126"/>
      <c r="D266" s="126"/>
      <c r="E266" s="102"/>
      <c r="F266" s="99"/>
      <c r="G266" s="99"/>
    </row>
    <row r="267" s="65" customFormat="1" customHeight="1" spans="1:7">
      <c r="A267" s="92">
        <v>2020599</v>
      </c>
      <c r="B267" s="92" t="s">
        <v>229</v>
      </c>
      <c r="C267" s="126"/>
      <c r="D267" s="126"/>
      <c r="E267" s="102"/>
      <c r="F267" s="99"/>
      <c r="G267" s="99"/>
    </row>
    <row r="268" s="65" customFormat="1" customHeight="1" spans="1:7">
      <c r="A268" s="92">
        <v>20206</v>
      </c>
      <c r="B268" s="124" t="s">
        <v>230</v>
      </c>
      <c r="C268" s="126"/>
      <c r="D268" s="126"/>
      <c r="E268" s="102"/>
      <c r="F268" s="99"/>
      <c r="G268" s="99"/>
    </row>
    <row r="269" s="65" customFormat="1" customHeight="1" spans="1:7">
      <c r="A269" s="92">
        <v>2020601</v>
      </c>
      <c r="B269" s="92" t="s">
        <v>231</v>
      </c>
      <c r="C269" s="126"/>
      <c r="D269" s="126"/>
      <c r="E269" s="102"/>
      <c r="F269" s="99"/>
      <c r="G269" s="99"/>
    </row>
    <row r="270" s="65" customFormat="1" customHeight="1" spans="1:7">
      <c r="A270" s="92">
        <v>20207</v>
      </c>
      <c r="B270" s="124" t="s">
        <v>232</v>
      </c>
      <c r="C270" s="126"/>
      <c r="D270" s="126"/>
      <c r="E270" s="102"/>
      <c r="F270" s="99"/>
      <c r="G270" s="99"/>
    </row>
    <row r="271" s="65" customFormat="1" customHeight="1" spans="1:7">
      <c r="A271" s="92">
        <v>2020701</v>
      </c>
      <c r="B271" s="92" t="s">
        <v>233</v>
      </c>
      <c r="C271" s="126"/>
      <c r="D271" s="126"/>
      <c r="E271" s="102"/>
      <c r="F271" s="99"/>
      <c r="G271" s="99"/>
    </row>
    <row r="272" s="65" customFormat="1" customHeight="1" spans="1:7">
      <c r="A272" s="92">
        <v>2020702</v>
      </c>
      <c r="B272" s="92" t="s">
        <v>234</v>
      </c>
      <c r="C272" s="126"/>
      <c r="D272" s="126"/>
      <c r="E272" s="102"/>
      <c r="F272" s="99"/>
      <c r="G272" s="99"/>
    </row>
    <row r="273" s="65" customFormat="1" customHeight="1" spans="1:7">
      <c r="A273" s="92">
        <v>2020703</v>
      </c>
      <c r="B273" s="92" t="s">
        <v>235</v>
      </c>
      <c r="C273" s="126"/>
      <c r="D273" s="126"/>
      <c r="E273" s="102"/>
      <c r="F273" s="99"/>
      <c r="G273" s="99"/>
    </row>
    <row r="274" s="65" customFormat="1" customHeight="1" spans="1:7">
      <c r="A274" s="92">
        <v>2020799</v>
      </c>
      <c r="B274" s="92" t="s">
        <v>236</v>
      </c>
      <c r="C274" s="126"/>
      <c r="D274" s="126"/>
      <c r="E274" s="102"/>
      <c r="F274" s="99"/>
      <c r="G274" s="99"/>
    </row>
    <row r="275" s="65" customFormat="1" customHeight="1" spans="1:7">
      <c r="A275" s="92">
        <v>20208</v>
      </c>
      <c r="B275" s="124" t="s">
        <v>237</v>
      </c>
      <c r="C275" s="126"/>
      <c r="D275" s="126"/>
      <c r="E275" s="102"/>
      <c r="F275" s="99"/>
      <c r="G275" s="99"/>
    </row>
    <row r="276" s="65" customFormat="1" customHeight="1" spans="1:7">
      <c r="A276" s="92">
        <v>2020801</v>
      </c>
      <c r="B276" s="92" t="s">
        <v>81</v>
      </c>
      <c r="C276" s="126"/>
      <c r="D276" s="126"/>
      <c r="E276" s="102"/>
      <c r="F276" s="99"/>
      <c r="G276" s="99"/>
    </row>
    <row r="277" s="65" customFormat="1" customHeight="1" spans="1:7">
      <c r="A277" s="92">
        <v>2020802</v>
      </c>
      <c r="B277" s="92" t="s">
        <v>82</v>
      </c>
      <c r="C277" s="126"/>
      <c r="D277" s="126"/>
      <c r="E277" s="102"/>
      <c r="F277" s="99"/>
      <c r="G277" s="99"/>
    </row>
    <row r="278" s="65" customFormat="1" customHeight="1" spans="1:7">
      <c r="A278" s="92">
        <v>2020803</v>
      </c>
      <c r="B278" s="92" t="s">
        <v>83</v>
      </c>
      <c r="C278" s="126"/>
      <c r="D278" s="126"/>
      <c r="E278" s="102"/>
      <c r="F278" s="99"/>
      <c r="G278" s="99"/>
    </row>
    <row r="279" s="65" customFormat="1" customHeight="1" spans="1:7">
      <c r="A279" s="92">
        <v>2020850</v>
      </c>
      <c r="B279" s="92" t="s">
        <v>90</v>
      </c>
      <c r="C279" s="126"/>
      <c r="D279" s="126"/>
      <c r="E279" s="102"/>
      <c r="F279" s="99"/>
      <c r="G279" s="99"/>
    </row>
    <row r="280" s="65" customFormat="1" customHeight="1" spans="1:7">
      <c r="A280" s="92">
        <v>2020899</v>
      </c>
      <c r="B280" s="92" t="s">
        <v>238</v>
      </c>
      <c r="C280" s="126"/>
      <c r="D280" s="126"/>
      <c r="E280" s="102"/>
      <c r="F280" s="99"/>
      <c r="G280" s="99"/>
    </row>
    <row r="281" s="65" customFormat="1" customHeight="1" spans="1:7">
      <c r="A281" s="92">
        <v>20299</v>
      </c>
      <c r="B281" s="124" t="s">
        <v>239</v>
      </c>
      <c r="C281" s="126"/>
      <c r="D281" s="126"/>
      <c r="E281" s="102"/>
      <c r="F281" s="99"/>
      <c r="G281" s="99"/>
    </row>
    <row r="282" s="65" customFormat="1" customHeight="1" spans="1:7">
      <c r="A282" s="92">
        <v>2029999</v>
      </c>
      <c r="B282" s="92" t="s">
        <v>240</v>
      </c>
      <c r="C282" s="126"/>
      <c r="D282" s="126"/>
      <c r="E282" s="102"/>
      <c r="F282" s="99"/>
      <c r="G282" s="99"/>
    </row>
    <row r="283" s="65" customFormat="1" customHeight="1" spans="1:7">
      <c r="A283" s="92">
        <v>203</v>
      </c>
      <c r="B283" s="124" t="s">
        <v>241</v>
      </c>
      <c r="C283" s="148">
        <f>SUM(C284,C288,C290,C292,C300)</f>
        <v>70</v>
      </c>
      <c r="D283" s="148">
        <f>SUM(D284,D288,D290,D292,D300)</f>
        <v>277</v>
      </c>
      <c r="E283" s="125">
        <f>SUM(E284,E288,E290,E292,E300)</f>
        <v>275</v>
      </c>
      <c r="F283" s="98">
        <f>E283/D283</f>
        <v>0.992779783393502</v>
      </c>
      <c r="G283" s="98">
        <v>15.2777777777778</v>
      </c>
    </row>
    <row r="284" s="65" customFormat="1" customHeight="1" spans="1:7">
      <c r="A284" s="92">
        <v>20301</v>
      </c>
      <c r="B284" s="124" t="s">
        <v>242</v>
      </c>
      <c r="C284" s="126"/>
      <c r="D284" s="126"/>
      <c r="E284" s="102"/>
      <c r="F284" s="99"/>
      <c r="G284" s="99"/>
    </row>
    <row r="285" s="65" customFormat="1" customHeight="1" spans="1:7">
      <c r="A285" s="92">
        <v>2030101</v>
      </c>
      <c r="B285" s="92" t="s">
        <v>243</v>
      </c>
      <c r="C285" s="126"/>
      <c r="D285" s="126"/>
      <c r="E285" s="102"/>
      <c r="F285" s="99"/>
      <c r="G285" s="99"/>
    </row>
    <row r="286" s="65" customFormat="1" customHeight="1" spans="1:7">
      <c r="A286" s="92">
        <v>2030102</v>
      </c>
      <c r="B286" s="92" t="s">
        <v>244</v>
      </c>
      <c r="C286" s="126"/>
      <c r="D286" s="126"/>
      <c r="E286" s="102"/>
      <c r="F286" s="99"/>
      <c r="G286" s="99"/>
    </row>
    <row r="287" s="65" customFormat="1" customHeight="1" spans="1:7">
      <c r="A287" s="92">
        <v>2030199</v>
      </c>
      <c r="B287" s="92" t="s">
        <v>245</v>
      </c>
      <c r="C287" s="126"/>
      <c r="D287" s="126"/>
      <c r="E287" s="102"/>
      <c r="F287" s="99"/>
      <c r="G287" s="99"/>
    </row>
    <row r="288" s="65" customFormat="1" customHeight="1" spans="1:7">
      <c r="A288" s="92">
        <v>20304</v>
      </c>
      <c r="B288" s="124" t="s">
        <v>246</v>
      </c>
      <c r="C288" s="126"/>
      <c r="D288" s="126"/>
      <c r="E288" s="102"/>
      <c r="F288" s="99"/>
      <c r="G288" s="99"/>
    </row>
    <row r="289" s="65" customFormat="1" customHeight="1" spans="1:7">
      <c r="A289" s="92">
        <v>2030401</v>
      </c>
      <c r="B289" s="92" t="s">
        <v>247</v>
      </c>
      <c r="C289" s="126"/>
      <c r="D289" s="126"/>
      <c r="E289" s="102"/>
      <c r="F289" s="99"/>
      <c r="G289" s="99"/>
    </row>
    <row r="290" s="65" customFormat="1" customHeight="1" spans="1:7">
      <c r="A290" s="92">
        <v>20305</v>
      </c>
      <c r="B290" s="124" t="s">
        <v>248</v>
      </c>
      <c r="C290" s="126"/>
      <c r="D290" s="126"/>
      <c r="E290" s="102"/>
      <c r="F290" s="99"/>
      <c r="G290" s="99"/>
    </row>
    <row r="291" s="65" customFormat="1" customHeight="1" spans="1:7">
      <c r="A291" s="92">
        <v>2030501</v>
      </c>
      <c r="B291" s="92" t="s">
        <v>249</v>
      </c>
      <c r="C291" s="126"/>
      <c r="D291" s="126"/>
      <c r="E291" s="102"/>
      <c r="F291" s="99"/>
      <c r="G291" s="99"/>
    </row>
    <row r="292" s="65" customFormat="1" customHeight="1" spans="1:7">
      <c r="A292" s="92">
        <v>20306</v>
      </c>
      <c r="B292" s="124" t="s">
        <v>250</v>
      </c>
      <c r="C292" s="127">
        <v>70</v>
      </c>
      <c r="D292" s="127">
        <v>277</v>
      </c>
      <c r="E292" s="125">
        <f>SUM(E293:E299)</f>
        <v>275</v>
      </c>
      <c r="F292" s="98">
        <f>E292/D292</f>
        <v>0.992779783393502</v>
      </c>
      <c r="G292" s="98">
        <v>15.2777777777778</v>
      </c>
    </row>
    <row r="293" s="65" customFormat="1" customHeight="1" spans="1:7">
      <c r="A293" s="92">
        <v>2030601</v>
      </c>
      <c r="B293" s="92" t="s">
        <v>251</v>
      </c>
      <c r="C293" s="126"/>
      <c r="D293" s="126"/>
      <c r="E293" s="102"/>
      <c r="F293" s="99"/>
      <c r="G293" s="99"/>
    </row>
    <row r="294" s="65" customFormat="1" customHeight="1" spans="1:7">
      <c r="A294" s="92">
        <v>2030602</v>
      </c>
      <c r="B294" s="92" t="s">
        <v>252</v>
      </c>
      <c r="C294" s="126"/>
      <c r="D294" s="126"/>
      <c r="E294" s="102"/>
      <c r="F294" s="99"/>
      <c r="G294" s="99"/>
    </row>
    <row r="295" s="65" customFormat="1" customHeight="1" spans="1:7">
      <c r="A295" s="92">
        <v>2030603</v>
      </c>
      <c r="B295" s="92" t="s">
        <v>253</v>
      </c>
      <c r="C295" s="126"/>
      <c r="D295" s="126"/>
      <c r="E295" s="102"/>
      <c r="F295" s="99"/>
      <c r="G295" s="99"/>
    </row>
    <row r="296" s="65" customFormat="1" customHeight="1" spans="1:7">
      <c r="A296" s="92">
        <v>2030604</v>
      </c>
      <c r="B296" s="92" t="s">
        <v>254</v>
      </c>
      <c r="C296" s="126"/>
      <c r="D296" s="126"/>
      <c r="E296" s="102"/>
      <c r="F296" s="99"/>
      <c r="G296" s="99"/>
    </row>
    <row r="297" s="65" customFormat="1" customHeight="1" spans="1:7">
      <c r="A297" s="92">
        <v>2030607</v>
      </c>
      <c r="B297" s="92" t="s">
        <v>255</v>
      </c>
      <c r="C297" s="126"/>
      <c r="D297" s="126"/>
      <c r="E297" s="102">
        <v>70</v>
      </c>
      <c r="F297" s="99"/>
      <c r="G297" s="99">
        <v>3.88888888888889</v>
      </c>
    </row>
    <row r="298" s="65" customFormat="1" customHeight="1" spans="1:7">
      <c r="A298" s="92">
        <v>2030608</v>
      </c>
      <c r="B298" s="92" t="s">
        <v>256</v>
      </c>
      <c r="C298" s="126"/>
      <c r="D298" s="126"/>
      <c r="E298" s="102"/>
      <c r="F298" s="99"/>
      <c r="G298" s="99"/>
    </row>
    <row r="299" s="65" customFormat="1" customHeight="1" spans="1:7">
      <c r="A299" s="92">
        <v>2030699</v>
      </c>
      <c r="B299" s="92" t="s">
        <v>257</v>
      </c>
      <c r="C299" s="126"/>
      <c r="D299" s="126"/>
      <c r="E299" s="102">
        <v>205</v>
      </c>
      <c r="F299" s="99"/>
      <c r="G299" s="99"/>
    </row>
    <row r="300" s="65" customFormat="1" customHeight="1" spans="1:7">
      <c r="A300" s="92">
        <v>20399</v>
      </c>
      <c r="B300" s="124" t="s">
        <v>258</v>
      </c>
      <c r="C300" s="126"/>
      <c r="D300" s="126"/>
      <c r="E300" s="102"/>
      <c r="F300" s="99"/>
      <c r="G300" s="99"/>
    </row>
    <row r="301" s="65" customFormat="1" customHeight="1" spans="1:7">
      <c r="A301" s="92">
        <v>2039999</v>
      </c>
      <c r="B301" s="92" t="s">
        <v>259</v>
      </c>
      <c r="C301" s="126"/>
      <c r="D301" s="126"/>
      <c r="E301" s="102"/>
      <c r="F301" s="99"/>
      <c r="G301" s="99"/>
    </row>
    <row r="302" s="65" customFormat="1" customHeight="1" spans="1:7">
      <c r="A302" s="92">
        <v>204</v>
      </c>
      <c r="B302" s="124" t="s">
        <v>260</v>
      </c>
      <c r="C302" s="148">
        <f>SUM(C303,C306,C317,C324,C332,C341,C355,C365,C375,C383,C389)</f>
        <v>1982</v>
      </c>
      <c r="D302" s="148">
        <f>SUM(D303,D306,D317,D324,D332,D341,D355,D365,D375,D383,D389)</f>
        <v>2472</v>
      </c>
      <c r="E302" s="125">
        <f>SUM(E303,E306,E317,E324,E332,E341,E355,E365,E375,E383,E389)</f>
        <v>1896</v>
      </c>
      <c r="F302" s="98">
        <f>E302/D302</f>
        <v>0.766990291262136</v>
      </c>
      <c r="G302" s="98">
        <v>0.806122448979592</v>
      </c>
    </row>
    <row r="303" s="65" customFormat="1" customHeight="1" spans="1:7">
      <c r="A303" s="92">
        <v>20401</v>
      </c>
      <c r="B303" s="124" t="s">
        <v>261</v>
      </c>
      <c r="C303" s="126"/>
      <c r="D303" s="126"/>
      <c r="E303" s="102"/>
      <c r="F303" s="99"/>
      <c r="G303" s="99"/>
    </row>
    <row r="304" s="65" customFormat="1" customHeight="1" spans="1:7">
      <c r="A304" s="92">
        <v>2040101</v>
      </c>
      <c r="B304" s="92" t="s">
        <v>262</v>
      </c>
      <c r="C304" s="126"/>
      <c r="D304" s="126"/>
      <c r="E304" s="102"/>
      <c r="F304" s="99"/>
      <c r="G304" s="99"/>
    </row>
    <row r="305" s="65" customFormat="1" customHeight="1" spans="1:7">
      <c r="A305" s="92">
        <v>2040199</v>
      </c>
      <c r="B305" s="92" t="s">
        <v>263</v>
      </c>
      <c r="C305" s="126"/>
      <c r="D305" s="126"/>
      <c r="E305" s="102"/>
      <c r="F305" s="99"/>
      <c r="G305" s="99"/>
    </row>
    <row r="306" s="65" customFormat="1" customHeight="1" spans="1:7">
      <c r="A306" s="92">
        <v>20402</v>
      </c>
      <c r="B306" s="124" t="s">
        <v>264</v>
      </c>
      <c r="C306" s="127">
        <v>823</v>
      </c>
      <c r="D306" s="127">
        <v>823</v>
      </c>
      <c r="E306" s="125">
        <f>SUM(E307:E316)</f>
        <v>823</v>
      </c>
      <c r="F306" s="98">
        <f>E306/D306</f>
        <v>1</v>
      </c>
      <c r="G306" s="98">
        <v>0.635030864197531</v>
      </c>
    </row>
    <row r="307" s="65" customFormat="1" customHeight="1" spans="1:7">
      <c r="A307" s="92">
        <v>2040201</v>
      </c>
      <c r="B307" s="92" t="s">
        <v>81</v>
      </c>
      <c r="C307" s="126"/>
      <c r="D307" s="126"/>
      <c r="E307" s="102"/>
      <c r="F307" s="99"/>
      <c r="G307" s="99"/>
    </row>
    <row r="308" s="65" customFormat="1" customHeight="1" spans="1:7">
      <c r="A308" s="92">
        <v>2040202</v>
      </c>
      <c r="B308" s="92" t="s">
        <v>82</v>
      </c>
      <c r="C308" s="126"/>
      <c r="D308" s="126"/>
      <c r="E308" s="102"/>
      <c r="F308" s="99"/>
      <c r="G308" s="99"/>
    </row>
    <row r="309" s="65" customFormat="1" customHeight="1" spans="1:7">
      <c r="A309" s="92">
        <v>2040203</v>
      </c>
      <c r="B309" s="92" t="s">
        <v>83</v>
      </c>
      <c r="C309" s="126"/>
      <c r="D309" s="126"/>
      <c r="E309" s="102"/>
      <c r="F309" s="99"/>
      <c r="G309" s="99"/>
    </row>
    <row r="310" s="65" customFormat="1" customHeight="1" spans="1:7">
      <c r="A310" s="92">
        <v>2040219</v>
      </c>
      <c r="B310" s="92" t="s">
        <v>119</v>
      </c>
      <c r="C310" s="126"/>
      <c r="D310" s="126"/>
      <c r="E310" s="102"/>
      <c r="F310" s="99"/>
      <c r="G310" s="99"/>
    </row>
    <row r="311" s="65" customFormat="1" customHeight="1" spans="1:7">
      <c r="A311" s="92">
        <v>2040220</v>
      </c>
      <c r="B311" s="92" t="s">
        <v>265</v>
      </c>
      <c r="C311" s="126"/>
      <c r="D311" s="126"/>
      <c r="E311" s="102"/>
      <c r="F311" s="99"/>
      <c r="G311" s="99"/>
    </row>
    <row r="312" s="65" customFormat="1" customHeight="1" spans="1:7">
      <c r="A312" s="92">
        <v>2040221</v>
      </c>
      <c r="B312" s="92" t="s">
        <v>266</v>
      </c>
      <c r="C312" s="126"/>
      <c r="D312" s="126"/>
      <c r="E312" s="102"/>
      <c r="F312" s="99"/>
      <c r="G312" s="99"/>
    </row>
    <row r="313" s="65" customFormat="1" customHeight="1" spans="1:7">
      <c r="A313" s="92">
        <v>2040222</v>
      </c>
      <c r="B313" s="92" t="s">
        <v>267</v>
      </c>
      <c r="C313" s="126"/>
      <c r="D313" s="126"/>
      <c r="E313" s="102"/>
      <c r="F313" s="99"/>
      <c r="G313" s="99"/>
    </row>
    <row r="314" s="65" customFormat="1" customHeight="1" spans="1:7">
      <c r="A314" s="92">
        <v>2040223</v>
      </c>
      <c r="B314" s="92" t="s">
        <v>268</v>
      </c>
      <c r="C314" s="126"/>
      <c r="D314" s="126"/>
      <c r="E314" s="102"/>
      <c r="F314" s="99"/>
      <c r="G314" s="99"/>
    </row>
    <row r="315" s="65" customFormat="1" customHeight="1" spans="1:7">
      <c r="A315" s="92">
        <v>2040250</v>
      </c>
      <c r="B315" s="92" t="s">
        <v>90</v>
      </c>
      <c r="C315" s="126"/>
      <c r="D315" s="126"/>
      <c r="E315" s="102"/>
      <c r="F315" s="99"/>
      <c r="G315" s="99"/>
    </row>
    <row r="316" s="65" customFormat="1" customHeight="1" spans="1:7">
      <c r="A316" s="92">
        <v>2040299</v>
      </c>
      <c r="B316" s="92" t="s">
        <v>269</v>
      </c>
      <c r="C316" s="126"/>
      <c r="D316" s="126"/>
      <c r="E316" s="102">
        <v>823</v>
      </c>
      <c r="F316" s="99"/>
      <c r="G316" s="99">
        <v>0.635030864197531</v>
      </c>
    </row>
    <row r="317" s="65" customFormat="1" customHeight="1" spans="1:7">
      <c r="A317" s="92">
        <v>20403</v>
      </c>
      <c r="B317" s="124" t="s">
        <v>270</v>
      </c>
      <c r="C317" s="126"/>
      <c r="D317" s="126"/>
      <c r="E317" s="102"/>
      <c r="F317" s="99"/>
      <c r="G317" s="99"/>
    </row>
    <row r="318" s="65" customFormat="1" customHeight="1" spans="1:7">
      <c r="A318" s="92">
        <v>2040301</v>
      </c>
      <c r="B318" s="92" t="s">
        <v>81</v>
      </c>
      <c r="C318" s="126"/>
      <c r="D318" s="126"/>
      <c r="E318" s="102"/>
      <c r="F318" s="99"/>
      <c r="G318" s="99"/>
    </row>
    <row r="319" s="65" customFormat="1" customHeight="1" spans="1:7">
      <c r="A319" s="92">
        <v>2040302</v>
      </c>
      <c r="B319" s="92" t="s">
        <v>82</v>
      </c>
      <c r="C319" s="126"/>
      <c r="D319" s="126"/>
      <c r="E319" s="102"/>
      <c r="F319" s="99"/>
      <c r="G319" s="99"/>
    </row>
    <row r="320" s="65" customFormat="1" customHeight="1" spans="1:7">
      <c r="A320" s="92">
        <v>2040303</v>
      </c>
      <c r="B320" s="92" t="s">
        <v>83</v>
      </c>
      <c r="C320" s="126"/>
      <c r="D320" s="126"/>
      <c r="E320" s="102"/>
      <c r="F320" s="99"/>
      <c r="G320" s="99"/>
    </row>
    <row r="321" s="65" customFormat="1" customHeight="1" spans="1:7">
      <c r="A321" s="92">
        <v>2040304</v>
      </c>
      <c r="B321" s="92" t="s">
        <v>271</v>
      </c>
      <c r="C321" s="126"/>
      <c r="D321" s="126"/>
      <c r="E321" s="102"/>
      <c r="F321" s="99"/>
      <c r="G321" s="99"/>
    </row>
    <row r="322" s="65" customFormat="1" customHeight="1" spans="1:7">
      <c r="A322" s="92">
        <v>2040350</v>
      </c>
      <c r="B322" s="92" t="s">
        <v>90</v>
      </c>
      <c r="C322" s="126"/>
      <c r="D322" s="126"/>
      <c r="E322" s="102"/>
      <c r="F322" s="99"/>
      <c r="G322" s="99"/>
    </row>
    <row r="323" s="65" customFormat="1" customHeight="1" spans="1:7">
      <c r="A323" s="92">
        <v>2040399</v>
      </c>
      <c r="B323" s="92" t="s">
        <v>272</v>
      </c>
      <c r="C323" s="126"/>
      <c r="D323" s="126"/>
      <c r="E323" s="102"/>
      <c r="F323" s="99"/>
      <c r="G323" s="99"/>
    </row>
    <row r="324" s="65" customFormat="1" customHeight="1" spans="1:7">
      <c r="A324" s="92">
        <v>20404</v>
      </c>
      <c r="B324" s="124" t="s">
        <v>273</v>
      </c>
      <c r="C324" s="126"/>
      <c r="D324" s="126"/>
      <c r="E324" s="102"/>
      <c r="F324" s="99"/>
      <c r="G324" s="99"/>
    </row>
    <row r="325" s="65" customFormat="1" customHeight="1" spans="1:7">
      <c r="A325" s="92">
        <v>2040401</v>
      </c>
      <c r="B325" s="92" t="s">
        <v>81</v>
      </c>
      <c r="C325" s="126"/>
      <c r="D325" s="126"/>
      <c r="E325" s="102"/>
      <c r="F325" s="99"/>
      <c r="G325" s="99"/>
    </row>
    <row r="326" s="65" customFormat="1" customHeight="1" spans="1:7">
      <c r="A326" s="92">
        <v>2040402</v>
      </c>
      <c r="B326" s="92" t="s">
        <v>82</v>
      </c>
      <c r="C326" s="126"/>
      <c r="D326" s="126"/>
      <c r="E326" s="102"/>
      <c r="F326" s="99"/>
      <c r="G326" s="99"/>
    </row>
    <row r="327" s="65" customFormat="1" customHeight="1" spans="1:7">
      <c r="A327" s="92">
        <v>2040403</v>
      </c>
      <c r="B327" s="92" t="s">
        <v>83</v>
      </c>
      <c r="C327" s="126"/>
      <c r="D327" s="126"/>
      <c r="E327" s="102"/>
      <c r="F327" s="99"/>
      <c r="G327" s="99"/>
    </row>
    <row r="328" s="65" customFormat="1" customHeight="1" spans="1:7">
      <c r="A328" s="92">
        <v>2040409</v>
      </c>
      <c r="B328" s="92" t="s">
        <v>274</v>
      </c>
      <c r="C328" s="126"/>
      <c r="D328" s="126"/>
      <c r="E328" s="102"/>
      <c r="F328" s="99"/>
      <c r="G328" s="99"/>
    </row>
    <row r="329" s="65" customFormat="1" customHeight="1" spans="1:7">
      <c r="A329" s="92">
        <v>2040410</v>
      </c>
      <c r="B329" s="92" t="s">
        <v>275</v>
      </c>
      <c r="C329" s="126"/>
      <c r="D329" s="126"/>
      <c r="E329" s="102"/>
      <c r="F329" s="99"/>
      <c r="G329" s="99"/>
    </row>
    <row r="330" s="65" customFormat="1" customHeight="1" spans="1:7">
      <c r="A330" s="92">
        <v>2040450</v>
      </c>
      <c r="B330" s="92" t="s">
        <v>90</v>
      </c>
      <c r="C330" s="126"/>
      <c r="D330" s="126"/>
      <c r="E330" s="102"/>
      <c r="F330" s="99"/>
      <c r="G330" s="99"/>
    </row>
    <row r="331" s="65" customFormat="1" customHeight="1" spans="1:7">
      <c r="A331" s="92">
        <v>2040499</v>
      </c>
      <c r="B331" s="92" t="s">
        <v>276</v>
      </c>
      <c r="C331" s="126"/>
      <c r="D331" s="126"/>
      <c r="E331" s="102"/>
      <c r="F331" s="99"/>
      <c r="G331" s="99"/>
    </row>
    <row r="332" s="65" customFormat="1" customHeight="1" spans="1:7">
      <c r="A332" s="92">
        <v>20405</v>
      </c>
      <c r="B332" s="124" t="s">
        <v>277</v>
      </c>
      <c r="C332" s="126"/>
      <c r="D332" s="126"/>
      <c r="E332" s="102"/>
      <c r="F332" s="99"/>
      <c r="G332" s="99"/>
    </row>
    <row r="333" s="65" customFormat="1" customHeight="1" spans="1:7">
      <c r="A333" s="92">
        <v>2040501</v>
      </c>
      <c r="B333" s="92" t="s">
        <v>81</v>
      </c>
      <c r="C333" s="126"/>
      <c r="D333" s="126"/>
      <c r="E333" s="102"/>
      <c r="F333" s="99"/>
      <c r="G333" s="99"/>
    </row>
    <row r="334" s="65" customFormat="1" customHeight="1" spans="1:7">
      <c r="A334" s="92">
        <v>2040502</v>
      </c>
      <c r="B334" s="92" t="s">
        <v>82</v>
      </c>
      <c r="C334" s="126"/>
      <c r="D334" s="126"/>
      <c r="E334" s="102"/>
      <c r="F334" s="99"/>
      <c r="G334" s="99"/>
    </row>
    <row r="335" s="65" customFormat="1" customHeight="1" spans="1:7">
      <c r="A335" s="92">
        <v>2040503</v>
      </c>
      <c r="B335" s="92" t="s">
        <v>83</v>
      </c>
      <c r="C335" s="126"/>
      <c r="D335" s="126"/>
      <c r="E335" s="102"/>
      <c r="F335" s="99"/>
      <c r="G335" s="99"/>
    </row>
    <row r="336" s="65" customFormat="1" customHeight="1" spans="1:7">
      <c r="A336" s="92">
        <v>2040504</v>
      </c>
      <c r="B336" s="92" t="s">
        <v>278</v>
      </c>
      <c r="C336" s="126"/>
      <c r="D336" s="126"/>
      <c r="E336" s="102"/>
      <c r="F336" s="99"/>
      <c r="G336" s="99"/>
    </row>
    <row r="337" s="65" customFormat="1" customHeight="1" spans="1:7">
      <c r="A337" s="92">
        <v>2040505</v>
      </c>
      <c r="B337" s="92" t="s">
        <v>279</v>
      </c>
      <c r="C337" s="126"/>
      <c r="D337" s="126"/>
      <c r="E337" s="102"/>
      <c r="F337" s="99"/>
      <c r="G337" s="99"/>
    </row>
    <row r="338" s="65" customFormat="1" customHeight="1" spans="1:7">
      <c r="A338" s="92">
        <v>2040506</v>
      </c>
      <c r="B338" s="92" t="s">
        <v>280</v>
      </c>
      <c r="C338" s="126"/>
      <c r="D338" s="126"/>
      <c r="E338" s="102"/>
      <c r="F338" s="99"/>
      <c r="G338" s="99"/>
    </row>
    <row r="339" s="65" customFormat="1" customHeight="1" spans="1:7">
      <c r="A339" s="92">
        <v>2040550</v>
      </c>
      <c r="B339" s="92" t="s">
        <v>90</v>
      </c>
      <c r="C339" s="126"/>
      <c r="D339" s="126"/>
      <c r="E339" s="102"/>
      <c r="F339" s="99"/>
      <c r="G339" s="99"/>
    </row>
    <row r="340" s="65" customFormat="1" customHeight="1" spans="1:7">
      <c r="A340" s="92">
        <v>2040599</v>
      </c>
      <c r="B340" s="92" t="s">
        <v>281</v>
      </c>
      <c r="C340" s="126"/>
      <c r="D340" s="126"/>
      <c r="E340" s="102"/>
      <c r="F340" s="99"/>
      <c r="G340" s="99"/>
    </row>
    <row r="341" s="65" customFormat="1" customHeight="1" spans="1:7">
      <c r="A341" s="92">
        <v>20406</v>
      </c>
      <c r="B341" s="124" t="s">
        <v>282</v>
      </c>
      <c r="C341" s="127">
        <v>976</v>
      </c>
      <c r="D341" s="127">
        <v>1491</v>
      </c>
      <c r="E341" s="125">
        <f>SUM(E342:E354)</f>
        <v>928</v>
      </c>
      <c r="F341" s="98">
        <f>E341/D341</f>
        <v>0.622401073105298</v>
      </c>
      <c r="G341" s="98">
        <v>1.11137724550898</v>
      </c>
    </row>
    <row r="342" s="65" customFormat="1" customHeight="1" spans="1:7">
      <c r="A342" s="92">
        <v>2040601</v>
      </c>
      <c r="B342" s="92" t="s">
        <v>81</v>
      </c>
      <c r="C342" s="126"/>
      <c r="D342" s="126"/>
      <c r="E342" s="102">
        <v>661</v>
      </c>
      <c r="F342" s="99"/>
      <c r="G342" s="99">
        <v>0.993984962406015</v>
      </c>
    </row>
    <row r="343" s="65" customFormat="1" customHeight="1" spans="1:7">
      <c r="A343" s="92">
        <v>2040602</v>
      </c>
      <c r="B343" s="92" t="s">
        <v>82</v>
      </c>
      <c r="C343" s="126"/>
      <c r="D343" s="126"/>
      <c r="E343" s="102">
        <v>256</v>
      </c>
      <c r="F343" s="99"/>
      <c r="G343" s="99">
        <v>2.46153846153846</v>
      </c>
    </row>
    <row r="344" s="65" customFormat="1" customHeight="1" spans="1:7">
      <c r="A344" s="92">
        <v>2040603</v>
      </c>
      <c r="B344" s="92" t="s">
        <v>83</v>
      </c>
      <c r="C344" s="126"/>
      <c r="D344" s="126"/>
      <c r="E344" s="102"/>
      <c r="F344" s="99"/>
      <c r="G344" s="99"/>
    </row>
    <row r="345" s="65" customFormat="1" customHeight="1" spans="1:7">
      <c r="A345" s="92">
        <v>2040604</v>
      </c>
      <c r="B345" s="92" t="s">
        <v>283</v>
      </c>
      <c r="C345" s="126"/>
      <c r="D345" s="126"/>
      <c r="E345" s="102">
        <v>4</v>
      </c>
      <c r="F345" s="99"/>
      <c r="G345" s="99">
        <v>0.0784313725490196</v>
      </c>
    </row>
    <row r="346" s="65" customFormat="1" customHeight="1" spans="1:7">
      <c r="A346" s="92">
        <v>2040605</v>
      </c>
      <c r="B346" s="92" t="s">
        <v>284</v>
      </c>
      <c r="C346" s="126"/>
      <c r="D346" s="126"/>
      <c r="E346" s="102"/>
      <c r="F346" s="99"/>
      <c r="G346" s="99"/>
    </row>
    <row r="347" s="65" customFormat="1" customHeight="1" spans="1:7">
      <c r="A347" s="92">
        <v>2040606</v>
      </c>
      <c r="B347" s="92" t="s">
        <v>285</v>
      </c>
      <c r="C347" s="126"/>
      <c r="D347" s="126"/>
      <c r="E347" s="102"/>
      <c r="F347" s="99"/>
      <c r="G347" s="99"/>
    </row>
    <row r="348" s="65" customFormat="1" customHeight="1" spans="1:7">
      <c r="A348" s="92">
        <v>2040607</v>
      </c>
      <c r="B348" s="92" t="s">
        <v>286</v>
      </c>
      <c r="C348" s="126"/>
      <c r="D348" s="126"/>
      <c r="E348" s="102">
        <v>7</v>
      </c>
      <c r="F348" s="99"/>
      <c r="G348" s="99">
        <v>0.466666666666667</v>
      </c>
    </row>
    <row r="349" s="65" customFormat="1" customHeight="1" spans="1:7">
      <c r="A349" s="92">
        <v>2040608</v>
      </c>
      <c r="B349" s="92" t="s">
        <v>287</v>
      </c>
      <c r="C349" s="126"/>
      <c r="D349" s="126"/>
      <c r="E349" s="102"/>
      <c r="F349" s="99"/>
      <c r="G349" s="99"/>
    </row>
    <row r="350" s="65" customFormat="1" customHeight="1" spans="1:7">
      <c r="A350" s="92">
        <v>2040610</v>
      </c>
      <c r="B350" s="92" t="s">
        <v>288</v>
      </c>
      <c r="C350" s="126"/>
      <c r="D350" s="126"/>
      <c r="E350" s="102"/>
      <c r="F350" s="99"/>
      <c r="G350" s="99"/>
    </row>
    <row r="351" s="65" customFormat="1" customHeight="1" spans="1:7">
      <c r="A351" s="92">
        <v>2040612</v>
      </c>
      <c r="B351" s="92" t="s">
        <v>289</v>
      </c>
      <c r="C351" s="126"/>
      <c r="D351" s="126"/>
      <c r="E351" s="102"/>
      <c r="F351" s="99"/>
      <c r="G351" s="99"/>
    </row>
    <row r="352" s="65" customFormat="1" customHeight="1" spans="1:7">
      <c r="A352" s="92">
        <v>2040613</v>
      </c>
      <c r="B352" s="92" t="s">
        <v>119</v>
      </c>
      <c r="C352" s="126"/>
      <c r="D352" s="126"/>
      <c r="E352" s="102"/>
      <c r="F352" s="99"/>
      <c r="G352" s="99"/>
    </row>
    <row r="353" s="65" customFormat="1" customHeight="1" spans="1:7">
      <c r="A353" s="92">
        <v>2040650</v>
      </c>
      <c r="B353" s="92" t="s">
        <v>90</v>
      </c>
      <c r="C353" s="126"/>
      <c r="D353" s="126"/>
      <c r="E353" s="102"/>
      <c r="F353" s="99"/>
      <c r="G353" s="99"/>
    </row>
    <row r="354" s="65" customFormat="1" customHeight="1" spans="1:7">
      <c r="A354" s="92">
        <v>2040699</v>
      </c>
      <c r="B354" s="92" t="s">
        <v>290</v>
      </c>
      <c r="C354" s="126"/>
      <c r="D354" s="126"/>
      <c r="E354" s="102"/>
      <c r="F354" s="99"/>
      <c r="G354" s="99"/>
    </row>
    <row r="355" s="65" customFormat="1" customHeight="1" spans="1:7">
      <c r="A355" s="92">
        <v>20407</v>
      </c>
      <c r="B355" s="124" t="s">
        <v>291</v>
      </c>
      <c r="C355" s="126"/>
      <c r="D355" s="126"/>
      <c r="E355" s="102"/>
      <c r="F355" s="99"/>
      <c r="G355" s="99"/>
    </row>
    <row r="356" s="65" customFormat="1" customHeight="1" spans="1:7">
      <c r="A356" s="92">
        <v>2040701</v>
      </c>
      <c r="B356" s="92" t="s">
        <v>81</v>
      </c>
      <c r="C356" s="126"/>
      <c r="D356" s="126"/>
      <c r="E356" s="102"/>
      <c r="F356" s="99"/>
      <c r="G356" s="99"/>
    </row>
    <row r="357" s="65" customFormat="1" customHeight="1" spans="1:7">
      <c r="A357" s="92">
        <v>2040702</v>
      </c>
      <c r="B357" s="92" t="s">
        <v>82</v>
      </c>
      <c r="C357" s="126"/>
      <c r="D357" s="126"/>
      <c r="E357" s="102"/>
      <c r="F357" s="99"/>
      <c r="G357" s="99"/>
    </row>
    <row r="358" s="65" customFormat="1" customHeight="1" spans="1:7">
      <c r="A358" s="92">
        <v>2040703</v>
      </c>
      <c r="B358" s="92" t="s">
        <v>83</v>
      </c>
      <c r="C358" s="126"/>
      <c r="D358" s="126"/>
      <c r="E358" s="102"/>
      <c r="F358" s="99"/>
      <c r="G358" s="99"/>
    </row>
    <row r="359" s="65" customFormat="1" customHeight="1" spans="1:7">
      <c r="A359" s="92">
        <v>2040704</v>
      </c>
      <c r="B359" s="92" t="s">
        <v>292</v>
      </c>
      <c r="C359" s="126"/>
      <c r="D359" s="126"/>
      <c r="E359" s="102"/>
      <c r="F359" s="99"/>
      <c r="G359" s="99"/>
    </row>
    <row r="360" s="65" customFormat="1" customHeight="1" spans="1:7">
      <c r="A360" s="92">
        <v>2040705</v>
      </c>
      <c r="B360" s="92" t="s">
        <v>293</v>
      </c>
      <c r="C360" s="126"/>
      <c r="D360" s="126"/>
      <c r="E360" s="102"/>
      <c r="F360" s="99"/>
      <c r="G360" s="99"/>
    </row>
    <row r="361" s="65" customFormat="1" customHeight="1" spans="1:7">
      <c r="A361" s="92">
        <v>2040706</v>
      </c>
      <c r="B361" s="92" t="s">
        <v>294</v>
      </c>
      <c r="C361" s="126"/>
      <c r="D361" s="126"/>
      <c r="E361" s="102"/>
      <c r="F361" s="99"/>
      <c r="G361" s="99"/>
    </row>
    <row r="362" s="65" customFormat="1" customHeight="1" spans="1:7">
      <c r="A362" s="92">
        <v>2040707</v>
      </c>
      <c r="B362" s="92" t="s">
        <v>119</v>
      </c>
      <c r="C362" s="126"/>
      <c r="D362" s="126"/>
      <c r="E362" s="102"/>
      <c r="F362" s="99"/>
      <c r="G362" s="99"/>
    </row>
    <row r="363" s="65" customFormat="1" customHeight="1" spans="1:7">
      <c r="A363" s="92">
        <v>2040750</v>
      </c>
      <c r="B363" s="92" t="s">
        <v>90</v>
      </c>
      <c r="C363" s="126"/>
      <c r="D363" s="126"/>
      <c r="E363" s="102"/>
      <c r="F363" s="99"/>
      <c r="G363" s="99"/>
    </row>
    <row r="364" s="65" customFormat="1" customHeight="1" spans="1:7">
      <c r="A364" s="92">
        <v>2040799</v>
      </c>
      <c r="B364" s="92" t="s">
        <v>295</v>
      </c>
      <c r="C364" s="126"/>
      <c r="D364" s="126"/>
      <c r="E364" s="102"/>
      <c r="F364" s="99"/>
      <c r="G364" s="99"/>
    </row>
    <row r="365" s="65" customFormat="1" customHeight="1" spans="1:7">
      <c r="A365" s="92">
        <v>20408</v>
      </c>
      <c r="B365" s="124" t="s">
        <v>296</v>
      </c>
      <c r="C365" s="126"/>
      <c r="D365" s="126"/>
      <c r="E365" s="102"/>
      <c r="F365" s="99"/>
      <c r="G365" s="99"/>
    </row>
    <row r="366" s="65" customFormat="1" customHeight="1" spans="1:7">
      <c r="A366" s="92">
        <v>2040801</v>
      </c>
      <c r="B366" s="92" t="s">
        <v>81</v>
      </c>
      <c r="C366" s="126"/>
      <c r="D366" s="126"/>
      <c r="E366" s="102"/>
      <c r="F366" s="99"/>
      <c r="G366" s="99"/>
    </row>
    <row r="367" s="65" customFormat="1" customHeight="1" spans="1:7">
      <c r="A367" s="92">
        <v>2040802</v>
      </c>
      <c r="B367" s="92" t="s">
        <v>82</v>
      </c>
      <c r="C367" s="126"/>
      <c r="D367" s="126"/>
      <c r="E367" s="102"/>
      <c r="F367" s="99"/>
      <c r="G367" s="99"/>
    </row>
    <row r="368" s="65" customFormat="1" customHeight="1" spans="1:7">
      <c r="A368" s="92">
        <v>2040803</v>
      </c>
      <c r="B368" s="92" t="s">
        <v>83</v>
      </c>
      <c r="C368" s="126"/>
      <c r="D368" s="126"/>
      <c r="E368" s="102"/>
      <c r="F368" s="99"/>
      <c r="G368" s="99"/>
    </row>
    <row r="369" s="65" customFormat="1" customHeight="1" spans="1:7">
      <c r="A369" s="92">
        <v>2040804</v>
      </c>
      <c r="B369" s="92" t="s">
        <v>297</v>
      </c>
      <c r="C369" s="126"/>
      <c r="D369" s="126"/>
      <c r="E369" s="102"/>
      <c r="F369" s="99"/>
      <c r="G369" s="99"/>
    </row>
    <row r="370" s="65" customFormat="1" customHeight="1" spans="1:7">
      <c r="A370" s="92">
        <v>2040805</v>
      </c>
      <c r="B370" s="92" t="s">
        <v>298</v>
      </c>
      <c r="C370" s="126"/>
      <c r="D370" s="126"/>
      <c r="E370" s="102"/>
      <c r="F370" s="99"/>
      <c r="G370" s="99"/>
    </row>
    <row r="371" s="65" customFormat="1" customHeight="1" spans="1:7">
      <c r="A371" s="92">
        <v>2040806</v>
      </c>
      <c r="B371" s="92" t="s">
        <v>299</v>
      </c>
      <c r="C371" s="126"/>
      <c r="D371" s="126"/>
      <c r="E371" s="102"/>
      <c r="F371" s="99"/>
      <c r="G371" s="99"/>
    </row>
    <row r="372" s="65" customFormat="1" customHeight="1" spans="1:7">
      <c r="A372" s="92">
        <v>2040807</v>
      </c>
      <c r="B372" s="92" t="s">
        <v>119</v>
      </c>
      <c r="C372" s="126"/>
      <c r="D372" s="126"/>
      <c r="E372" s="102"/>
      <c r="F372" s="99"/>
      <c r="G372" s="99"/>
    </row>
    <row r="373" s="65" customFormat="1" customHeight="1" spans="1:7">
      <c r="A373" s="92">
        <v>2040850</v>
      </c>
      <c r="B373" s="92" t="s">
        <v>90</v>
      </c>
      <c r="C373" s="126"/>
      <c r="D373" s="126"/>
      <c r="E373" s="102"/>
      <c r="F373" s="99"/>
      <c r="G373" s="99"/>
    </row>
    <row r="374" s="65" customFormat="1" customHeight="1" spans="1:7">
      <c r="A374" s="92">
        <v>2040899</v>
      </c>
      <c r="B374" s="92" t="s">
        <v>300</v>
      </c>
      <c r="C374" s="126"/>
      <c r="D374" s="126"/>
      <c r="E374" s="102"/>
      <c r="F374" s="99"/>
      <c r="G374" s="99"/>
    </row>
    <row r="375" s="65" customFormat="1" customHeight="1" spans="1:7">
      <c r="A375" s="92">
        <v>20409</v>
      </c>
      <c r="B375" s="124" t="s">
        <v>301</v>
      </c>
      <c r="C375" s="126"/>
      <c r="D375" s="126"/>
      <c r="E375" s="102"/>
      <c r="F375" s="99"/>
      <c r="G375" s="99"/>
    </row>
    <row r="376" s="65" customFormat="1" customHeight="1" spans="1:7">
      <c r="A376" s="92">
        <v>2040901</v>
      </c>
      <c r="B376" s="92" t="s">
        <v>81</v>
      </c>
      <c r="C376" s="126"/>
      <c r="D376" s="126"/>
      <c r="E376" s="102"/>
      <c r="F376" s="99"/>
      <c r="G376" s="99"/>
    </row>
    <row r="377" s="65" customFormat="1" customHeight="1" spans="1:7">
      <c r="A377" s="92">
        <v>2040902</v>
      </c>
      <c r="B377" s="92" t="s">
        <v>82</v>
      </c>
      <c r="C377" s="126"/>
      <c r="D377" s="126"/>
      <c r="E377" s="102"/>
      <c r="F377" s="99"/>
      <c r="G377" s="99"/>
    </row>
    <row r="378" s="65" customFormat="1" customHeight="1" spans="1:7">
      <c r="A378" s="92">
        <v>2040903</v>
      </c>
      <c r="B378" s="92" t="s">
        <v>83</v>
      </c>
      <c r="C378" s="126"/>
      <c r="D378" s="126"/>
      <c r="E378" s="102"/>
      <c r="F378" s="99"/>
      <c r="G378" s="99"/>
    </row>
    <row r="379" s="65" customFormat="1" customHeight="1" spans="1:7">
      <c r="A379" s="92">
        <v>2040904</v>
      </c>
      <c r="B379" s="92" t="s">
        <v>302</v>
      </c>
      <c r="C379" s="126"/>
      <c r="D379" s="126"/>
      <c r="E379" s="102"/>
      <c r="F379" s="99"/>
      <c r="G379" s="99"/>
    </row>
    <row r="380" s="65" customFormat="1" customHeight="1" spans="1:7">
      <c r="A380" s="92">
        <v>2040905</v>
      </c>
      <c r="B380" s="92" t="s">
        <v>303</v>
      </c>
      <c r="C380" s="126"/>
      <c r="D380" s="126"/>
      <c r="E380" s="102"/>
      <c r="F380" s="99"/>
      <c r="G380" s="99"/>
    </row>
    <row r="381" s="65" customFormat="1" customHeight="1" spans="1:7">
      <c r="A381" s="92">
        <v>2040950</v>
      </c>
      <c r="B381" s="92" t="s">
        <v>90</v>
      </c>
      <c r="C381" s="126"/>
      <c r="D381" s="126"/>
      <c r="E381" s="102"/>
      <c r="F381" s="99"/>
      <c r="G381" s="99"/>
    </row>
    <row r="382" s="65" customFormat="1" customHeight="1" spans="1:7">
      <c r="A382" s="92">
        <v>2040999</v>
      </c>
      <c r="B382" s="92" t="s">
        <v>304</v>
      </c>
      <c r="C382" s="126"/>
      <c r="D382" s="126"/>
      <c r="E382" s="102"/>
      <c r="F382" s="99"/>
      <c r="G382" s="99"/>
    </row>
    <row r="383" s="65" customFormat="1" customHeight="1" spans="1:7">
      <c r="A383" s="92">
        <v>20410</v>
      </c>
      <c r="B383" s="124" t="s">
        <v>305</v>
      </c>
      <c r="C383" s="126"/>
      <c r="D383" s="126"/>
      <c r="E383" s="102"/>
      <c r="F383" s="99"/>
      <c r="G383" s="99"/>
    </row>
    <row r="384" s="65" customFormat="1" customHeight="1" spans="1:7">
      <c r="A384" s="92">
        <v>2041001</v>
      </c>
      <c r="B384" s="92" t="s">
        <v>81</v>
      </c>
      <c r="C384" s="126"/>
      <c r="D384" s="126"/>
      <c r="E384" s="102"/>
      <c r="F384" s="99"/>
      <c r="G384" s="99"/>
    </row>
    <row r="385" s="65" customFormat="1" customHeight="1" spans="1:7">
      <c r="A385" s="92">
        <v>2041002</v>
      </c>
      <c r="B385" s="92" t="s">
        <v>82</v>
      </c>
      <c r="C385" s="126"/>
      <c r="D385" s="126"/>
      <c r="E385" s="102"/>
      <c r="F385" s="99"/>
      <c r="G385" s="99"/>
    </row>
    <row r="386" s="65" customFormat="1" customHeight="1" spans="1:7">
      <c r="A386" s="92">
        <v>2041006</v>
      </c>
      <c r="B386" s="92" t="s">
        <v>119</v>
      </c>
      <c r="C386" s="126"/>
      <c r="D386" s="126"/>
      <c r="E386" s="102"/>
      <c r="F386" s="99"/>
      <c r="G386" s="99"/>
    </row>
    <row r="387" s="65" customFormat="1" customHeight="1" spans="1:7">
      <c r="A387" s="92">
        <v>2041007</v>
      </c>
      <c r="B387" s="92" t="s">
        <v>306</v>
      </c>
      <c r="C387" s="126"/>
      <c r="D387" s="126"/>
      <c r="E387" s="102"/>
      <c r="F387" s="99"/>
      <c r="G387" s="99"/>
    </row>
    <row r="388" s="65" customFormat="1" customHeight="1" spans="1:7">
      <c r="A388" s="92">
        <v>2041099</v>
      </c>
      <c r="B388" s="92" t="s">
        <v>307</v>
      </c>
      <c r="C388" s="126"/>
      <c r="D388" s="126"/>
      <c r="E388" s="102"/>
      <c r="F388" s="99"/>
      <c r="G388" s="99"/>
    </row>
    <row r="389" s="65" customFormat="1" customHeight="1" spans="1:7">
      <c r="A389" s="92">
        <v>20499</v>
      </c>
      <c r="B389" s="124" t="s">
        <v>308</v>
      </c>
      <c r="C389" s="127">
        <v>183</v>
      </c>
      <c r="D389" s="127">
        <v>158</v>
      </c>
      <c r="E389" s="125">
        <f>SUM(E390:E391)</f>
        <v>145</v>
      </c>
      <c r="F389" s="98">
        <f t="shared" ref="F389:F393" si="1">E389/D389</f>
        <v>0.917721518987342</v>
      </c>
      <c r="G389" s="98">
        <v>0.656108597285068</v>
      </c>
    </row>
    <row r="390" s="65" customFormat="1" customHeight="1" spans="1:7">
      <c r="A390" s="92">
        <v>2049902</v>
      </c>
      <c r="B390" s="92" t="s">
        <v>309</v>
      </c>
      <c r="C390" s="126"/>
      <c r="D390" s="126"/>
      <c r="E390" s="102"/>
      <c r="F390" s="99"/>
      <c r="G390" s="99"/>
    </row>
    <row r="391" s="65" customFormat="1" customHeight="1" spans="1:7">
      <c r="A391" s="92">
        <v>2049999</v>
      </c>
      <c r="B391" s="92" t="s">
        <v>310</v>
      </c>
      <c r="C391" s="126"/>
      <c r="D391" s="126"/>
      <c r="E391" s="102">
        <v>145</v>
      </c>
      <c r="F391" s="99"/>
      <c r="G391" s="99">
        <v>0.656108597285068</v>
      </c>
    </row>
    <row r="392" s="65" customFormat="1" customHeight="1" spans="1:7">
      <c r="A392" s="92">
        <v>205</v>
      </c>
      <c r="B392" s="124" t="s">
        <v>311</v>
      </c>
      <c r="C392" s="148">
        <f>SUM(C393,C398,C405,C411,C417,C421,C425,C429,C435,C442)</f>
        <v>32170</v>
      </c>
      <c r="D392" s="148">
        <f>SUM(D393,D398,D405,D411,D417,D421,D425,D429,D435,D442)</f>
        <v>41895</v>
      </c>
      <c r="E392" s="125">
        <f>SUM(E393,E398,E405,E411,E417,E421,E425,E429,E435,E442)</f>
        <v>38366</v>
      </c>
      <c r="F392" s="98">
        <f t="shared" si="1"/>
        <v>0.915765604487409</v>
      </c>
      <c r="G392" s="98">
        <v>0.815135870142563</v>
      </c>
    </row>
    <row r="393" s="65" customFormat="1" customHeight="1" spans="1:7">
      <c r="A393" s="92">
        <v>20501</v>
      </c>
      <c r="B393" s="124" t="s">
        <v>312</v>
      </c>
      <c r="C393" s="127">
        <v>164</v>
      </c>
      <c r="D393" s="127">
        <v>422</v>
      </c>
      <c r="E393" s="125">
        <f>SUM(E394:E397)</f>
        <v>341</v>
      </c>
      <c r="F393" s="98">
        <f t="shared" si="1"/>
        <v>0.808056872037915</v>
      </c>
      <c r="G393" s="98">
        <v>2.36805555555556</v>
      </c>
    </row>
    <row r="394" s="65" customFormat="1" customHeight="1" spans="1:7">
      <c r="A394" s="92">
        <v>2050101</v>
      </c>
      <c r="B394" s="92" t="s">
        <v>81</v>
      </c>
      <c r="C394" s="126"/>
      <c r="D394" s="126"/>
      <c r="E394" s="102">
        <v>109</v>
      </c>
      <c r="F394" s="99"/>
      <c r="G394" s="99">
        <v>1.07920792079208</v>
      </c>
    </row>
    <row r="395" s="65" customFormat="1" customHeight="1" spans="1:7">
      <c r="A395" s="92">
        <v>2050102</v>
      </c>
      <c r="B395" s="92" t="s">
        <v>82</v>
      </c>
      <c r="C395" s="126"/>
      <c r="D395" s="126"/>
      <c r="E395" s="102">
        <v>97</v>
      </c>
      <c r="F395" s="99"/>
      <c r="G395" s="99">
        <v>2.62162162162162</v>
      </c>
    </row>
    <row r="396" s="65" customFormat="1" customHeight="1" spans="1:7">
      <c r="A396" s="92">
        <v>2050103</v>
      </c>
      <c r="B396" s="92" t="s">
        <v>83</v>
      </c>
      <c r="C396" s="126"/>
      <c r="D396" s="126"/>
      <c r="E396" s="102"/>
      <c r="F396" s="99"/>
      <c r="G396" s="99"/>
    </row>
    <row r="397" s="65" customFormat="1" customHeight="1" spans="1:7">
      <c r="A397" s="92">
        <v>2050199</v>
      </c>
      <c r="B397" s="92" t="s">
        <v>313</v>
      </c>
      <c r="C397" s="126"/>
      <c r="D397" s="126"/>
      <c r="E397" s="102">
        <v>135</v>
      </c>
      <c r="F397" s="99"/>
      <c r="G397" s="99">
        <v>22.5</v>
      </c>
    </row>
    <row r="398" s="65" customFormat="1" customHeight="1" spans="1:7">
      <c r="A398" s="92">
        <v>20502</v>
      </c>
      <c r="B398" s="124" t="s">
        <v>314</v>
      </c>
      <c r="C398" s="127">
        <v>30391</v>
      </c>
      <c r="D398" s="127">
        <v>37531</v>
      </c>
      <c r="E398" s="125">
        <f>SUM(E399:E404)</f>
        <v>34756</v>
      </c>
      <c r="F398" s="98">
        <f>E398/D398</f>
        <v>0.926061122805148</v>
      </c>
      <c r="G398" s="98">
        <v>0.828766959963755</v>
      </c>
    </row>
    <row r="399" s="65" customFormat="1" customHeight="1" spans="1:7">
      <c r="A399" s="92">
        <v>2050201</v>
      </c>
      <c r="B399" s="92" t="s">
        <v>315</v>
      </c>
      <c r="C399" s="126"/>
      <c r="D399" s="126"/>
      <c r="E399" s="102">
        <v>3495</v>
      </c>
      <c r="F399" s="99"/>
      <c r="G399" s="99">
        <v>0.813736903376019</v>
      </c>
    </row>
    <row r="400" s="65" customFormat="1" customHeight="1" spans="1:7">
      <c r="A400" s="92">
        <v>2050202</v>
      </c>
      <c r="B400" s="92" t="s">
        <v>316</v>
      </c>
      <c r="C400" s="126"/>
      <c r="D400" s="126"/>
      <c r="E400" s="102">
        <v>19486</v>
      </c>
      <c r="F400" s="99"/>
      <c r="G400" s="99">
        <v>0.910858692095545</v>
      </c>
    </row>
    <row r="401" s="65" customFormat="1" customHeight="1" spans="1:7">
      <c r="A401" s="92">
        <v>2050203</v>
      </c>
      <c r="B401" s="92" t="s">
        <v>317</v>
      </c>
      <c r="C401" s="126"/>
      <c r="D401" s="126"/>
      <c r="E401" s="102">
        <v>10655</v>
      </c>
      <c r="F401" s="99"/>
      <c r="G401" s="99">
        <v>0.824243830741858</v>
      </c>
    </row>
    <row r="402" s="65" customFormat="1" customHeight="1" spans="1:7">
      <c r="A402" s="92">
        <v>2050204</v>
      </c>
      <c r="B402" s="92" t="s">
        <v>318</v>
      </c>
      <c r="C402" s="126"/>
      <c r="D402" s="126"/>
      <c r="E402" s="102"/>
      <c r="F402" s="99"/>
      <c r="G402" s="99"/>
    </row>
    <row r="403" s="65" customFormat="1" customHeight="1" spans="1:7">
      <c r="A403" s="92">
        <v>2050205</v>
      </c>
      <c r="B403" s="92" t="s">
        <v>319</v>
      </c>
      <c r="C403" s="126"/>
      <c r="D403" s="126"/>
      <c r="E403" s="102"/>
      <c r="F403" s="99"/>
      <c r="G403" s="99"/>
    </row>
    <row r="404" s="65" customFormat="1" customHeight="1" spans="1:7">
      <c r="A404" s="92">
        <v>2050299</v>
      </c>
      <c r="B404" s="92" t="s">
        <v>320</v>
      </c>
      <c r="C404" s="126"/>
      <c r="D404" s="126"/>
      <c r="E404" s="102">
        <v>1120</v>
      </c>
      <c r="F404" s="99"/>
      <c r="G404" s="99">
        <v>0.337146297411198</v>
      </c>
    </row>
    <row r="405" s="65" customFormat="1" customHeight="1" spans="1:7">
      <c r="A405" s="92">
        <v>20503</v>
      </c>
      <c r="B405" s="124" t="s">
        <v>321</v>
      </c>
      <c r="C405" s="126"/>
      <c r="D405" s="126"/>
      <c r="E405" s="102"/>
      <c r="F405" s="99"/>
      <c r="G405" s="99"/>
    </row>
    <row r="406" s="65" customFormat="1" customHeight="1" spans="1:7">
      <c r="A406" s="92">
        <v>2050301</v>
      </c>
      <c r="B406" s="92" t="s">
        <v>322</v>
      </c>
      <c r="C406" s="126"/>
      <c r="D406" s="126"/>
      <c r="E406" s="102"/>
      <c r="F406" s="99"/>
      <c r="G406" s="99"/>
    </row>
    <row r="407" s="65" customFormat="1" customHeight="1" spans="1:7">
      <c r="A407" s="92">
        <v>2050302</v>
      </c>
      <c r="B407" s="92" t="s">
        <v>323</v>
      </c>
      <c r="C407" s="126"/>
      <c r="D407" s="126"/>
      <c r="E407" s="102"/>
      <c r="F407" s="99"/>
      <c r="G407" s="99"/>
    </row>
    <row r="408" s="65" customFormat="1" customHeight="1" spans="1:7">
      <c r="A408" s="92">
        <v>2050303</v>
      </c>
      <c r="B408" s="92" t="s">
        <v>324</v>
      </c>
      <c r="C408" s="126"/>
      <c r="D408" s="126"/>
      <c r="E408" s="102"/>
      <c r="F408" s="99"/>
      <c r="G408" s="99"/>
    </row>
    <row r="409" s="65" customFormat="1" customHeight="1" spans="1:7">
      <c r="A409" s="92">
        <v>2050305</v>
      </c>
      <c r="B409" s="92" t="s">
        <v>325</v>
      </c>
      <c r="C409" s="126"/>
      <c r="D409" s="126"/>
      <c r="E409" s="102"/>
      <c r="F409" s="99"/>
      <c r="G409" s="99"/>
    </row>
    <row r="410" s="65" customFormat="1" customHeight="1" spans="1:7">
      <c r="A410" s="92">
        <v>2050399</v>
      </c>
      <c r="B410" s="92" t="s">
        <v>326</v>
      </c>
      <c r="C410" s="126"/>
      <c r="D410" s="126"/>
      <c r="E410" s="102"/>
      <c r="F410" s="99"/>
      <c r="G410" s="99"/>
    </row>
    <row r="411" s="65" customFormat="1" customHeight="1" spans="1:7">
      <c r="A411" s="92">
        <v>20504</v>
      </c>
      <c r="B411" s="124" t="s">
        <v>327</v>
      </c>
      <c r="C411" s="126"/>
      <c r="D411" s="126"/>
      <c r="E411" s="102"/>
      <c r="F411" s="99"/>
      <c r="G411" s="99"/>
    </row>
    <row r="412" s="65" customFormat="1" customHeight="1" spans="1:7">
      <c r="A412" s="92">
        <v>2050401</v>
      </c>
      <c r="B412" s="92" t="s">
        <v>328</v>
      </c>
      <c r="C412" s="126"/>
      <c r="D412" s="126"/>
      <c r="E412" s="102"/>
      <c r="F412" s="99"/>
      <c r="G412" s="99"/>
    </row>
    <row r="413" s="65" customFormat="1" customHeight="1" spans="1:7">
      <c r="A413" s="92">
        <v>2050402</v>
      </c>
      <c r="B413" s="92" t="s">
        <v>329</v>
      </c>
      <c r="C413" s="126"/>
      <c r="D413" s="126"/>
      <c r="E413" s="102"/>
      <c r="F413" s="99"/>
      <c r="G413" s="99"/>
    </row>
    <row r="414" s="65" customFormat="1" customHeight="1" spans="1:7">
      <c r="A414" s="92">
        <v>2050403</v>
      </c>
      <c r="B414" s="92" t="s">
        <v>330</v>
      </c>
      <c r="C414" s="126"/>
      <c r="D414" s="126"/>
      <c r="E414" s="102"/>
      <c r="F414" s="99"/>
      <c r="G414" s="99"/>
    </row>
    <row r="415" s="65" customFormat="1" customHeight="1" spans="1:7">
      <c r="A415" s="92">
        <v>2050404</v>
      </c>
      <c r="B415" s="92" t="s">
        <v>331</v>
      </c>
      <c r="C415" s="126"/>
      <c r="D415" s="126"/>
      <c r="E415" s="102"/>
      <c r="F415" s="99"/>
      <c r="G415" s="99"/>
    </row>
    <row r="416" s="65" customFormat="1" customHeight="1" spans="1:7">
      <c r="A416" s="92">
        <v>2050499</v>
      </c>
      <c r="B416" s="92" t="s">
        <v>332</v>
      </c>
      <c r="C416" s="126"/>
      <c r="D416" s="126"/>
      <c r="E416" s="102"/>
      <c r="F416" s="99"/>
      <c r="G416" s="99"/>
    </row>
    <row r="417" s="65" customFormat="1" customHeight="1" spans="1:7">
      <c r="A417" s="92">
        <v>20505</v>
      </c>
      <c r="B417" s="124" t="s">
        <v>333</v>
      </c>
      <c r="C417" s="126"/>
      <c r="D417" s="126"/>
      <c r="E417" s="102"/>
      <c r="F417" s="99"/>
      <c r="G417" s="99"/>
    </row>
    <row r="418" s="65" customFormat="1" customHeight="1" spans="1:7">
      <c r="A418" s="92">
        <v>2050501</v>
      </c>
      <c r="B418" s="92" t="s">
        <v>334</v>
      </c>
      <c r="C418" s="126"/>
      <c r="D418" s="126"/>
      <c r="E418" s="102"/>
      <c r="F418" s="99"/>
      <c r="G418" s="99"/>
    </row>
    <row r="419" s="65" customFormat="1" customHeight="1" spans="1:7">
      <c r="A419" s="92">
        <v>2050502</v>
      </c>
      <c r="B419" s="92" t="s">
        <v>335</v>
      </c>
      <c r="C419" s="126"/>
      <c r="D419" s="126"/>
      <c r="E419" s="102"/>
      <c r="F419" s="99"/>
      <c r="G419" s="99"/>
    </row>
    <row r="420" s="65" customFormat="1" customHeight="1" spans="1:7">
      <c r="A420" s="92">
        <v>2050599</v>
      </c>
      <c r="B420" s="92" t="s">
        <v>336</v>
      </c>
      <c r="C420" s="126"/>
      <c r="D420" s="126"/>
      <c r="E420" s="102"/>
      <c r="F420" s="99"/>
      <c r="G420" s="99"/>
    </row>
    <row r="421" s="65" customFormat="1" customHeight="1" spans="1:7">
      <c r="A421" s="92">
        <v>20506</v>
      </c>
      <c r="B421" s="124" t="s">
        <v>337</v>
      </c>
      <c r="C421" s="126"/>
      <c r="D421" s="126"/>
      <c r="E421" s="102"/>
      <c r="F421" s="99"/>
      <c r="G421" s="99"/>
    </row>
    <row r="422" s="65" customFormat="1" customHeight="1" spans="1:7">
      <c r="A422" s="92">
        <v>2050601</v>
      </c>
      <c r="B422" s="92" t="s">
        <v>338</v>
      </c>
      <c r="C422" s="126"/>
      <c r="D422" s="126"/>
      <c r="E422" s="102"/>
      <c r="F422" s="99"/>
      <c r="G422" s="99"/>
    </row>
    <row r="423" s="65" customFormat="1" customHeight="1" spans="1:7">
      <c r="A423" s="92">
        <v>2050602</v>
      </c>
      <c r="B423" s="92" t="s">
        <v>339</v>
      </c>
      <c r="C423" s="126"/>
      <c r="D423" s="126"/>
      <c r="E423" s="102"/>
      <c r="F423" s="99"/>
      <c r="G423" s="99"/>
    </row>
    <row r="424" s="65" customFormat="1" customHeight="1" spans="1:7">
      <c r="A424" s="92">
        <v>2050699</v>
      </c>
      <c r="B424" s="92" t="s">
        <v>340</v>
      </c>
      <c r="C424" s="126"/>
      <c r="D424" s="126"/>
      <c r="E424" s="102"/>
      <c r="F424" s="99"/>
      <c r="G424" s="99"/>
    </row>
    <row r="425" s="65" customFormat="1" customHeight="1" spans="1:7">
      <c r="A425" s="92">
        <v>20507</v>
      </c>
      <c r="B425" s="124" t="s">
        <v>341</v>
      </c>
      <c r="C425" s="126"/>
      <c r="D425" s="126"/>
      <c r="E425" s="102"/>
      <c r="F425" s="99"/>
      <c r="G425" s="99">
        <v>0</v>
      </c>
    </row>
    <row r="426" s="65" customFormat="1" customHeight="1" spans="1:7">
      <c r="A426" s="92">
        <v>2050701</v>
      </c>
      <c r="B426" s="92" t="s">
        <v>342</v>
      </c>
      <c r="C426" s="126"/>
      <c r="D426" s="126"/>
      <c r="E426" s="102"/>
      <c r="F426" s="99"/>
      <c r="G426" s="99">
        <v>0</v>
      </c>
    </row>
    <row r="427" s="65" customFormat="1" customHeight="1" spans="1:7">
      <c r="A427" s="92">
        <v>2050702</v>
      </c>
      <c r="B427" s="92" t="s">
        <v>343</v>
      </c>
      <c r="C427" s="126"/>
      <c r="D427" s="126"/>
      <c r="E427" s="102"/>
      <c r="F427" s="99"/>
      <c r="G427" s="99"/>
    </row>
    <row r="428" s="65" customFormat="1" customHeight="1" spans="1:7">
      <c r="A428" s="92">
        <v>2050799</v>
      </c>
      <c r="B428" s="92" t="s">
        <v>344</v>
      </c>
      <c r="C428" s="126"/>
      <c r="D428" s="126"/>
      <c r="E428" s="102"/>
      <c r="F428" s="99"/>
      <c r="G428" s="99"/>
    </row>
    <row r="429" s="65" customFormat="1" customHeight="1" spans="1:7">
      <c r="A429" s="92">
        <v>20508</v>
      </c>
      <c r="B429" s="124" t="s">
        <v>345</v>
      </c>
      <c r="C429" s="126"/>
      <c r="D429" s="126"/>
      <c r="E429" s="102"/>
      <c r="F429" s="99"/>
      <c r="G429" s="99"/>
    </row>
    <row r="430" s="65" customFormat="1" customHeight="1" spans="1:7">
      <c r="A430" s="92">
        <v>2050801</v>
      </c>
      <c r="B430" s="92" t="s">
        <v>346</v>
      </c>
      <c r="C430" s="126"/>
      <c r="D430" s="126"/>
      <c r="E430" s="102"/>
      <c r="F430" s="99"/>
      <c r="G430" s="99"/>
    </row>
    <row r="431" s="65" customFormat="1" customHeight="1" spans="1:7">
      <c r="A431" s="92">
        <v>2050802</v>
      </c>
      <c r="B431" s="92" t="s">
        <v>347</v>
      </c>
      <c r="C431" s="126"/>
      <c r="D431" s="126"/>
      <c r="E431" s="102"/>
      <c r="F431" s="99"/>
      <c r="G431" s="99"/>
    </row>
    <row r="432" s="65" customFormat="1" customHeight="1" spans="1:7">
      <c r="A432" s="92">
        <v>2050803</v>
      </c>
      <c r="B432" s="92" t="s">
        <v>348</v>
      </c>
      <c r="C432" s="126"/>
      <c r="D432" s="126"/>
      <c r="E432" s="102"/>
      <c r="F432" s="99"/>
      <c r="G432" s="99"/>
    </row>
    <row r="433" s="65" customFormat="1" customHeight="1" spans="1:7">
      <c r="A433" s="92">
        <v>2050804</v>
      </c>
      <c r="B433" s="92" t="s">
        <v>349</v>
      </c>
      <c r="C433" s="126"/>
      <c r="D433" s="126"/>
      <c r="E433" s="102"/>
      <c r="F433" s="99"/>
      <c r="G433" s="99"/>
    </row>
    <row r="434" s="65" customFormat="1" customHeight="1" spans="1:7">
      <c r="A434" s="92">
        <v>2050899</v>
      </c>
      <c r="B434" s="92" t="s">
        <v>350</v>
      </c>
      <c r="C434" s="126"/>
      <c r="D434" s="126"/>
      <c r="E434" s="102"/>
      <c r="F434" s="99"/>
      <c r="G434" s="99"/>
    </row>
    <row r="435" s="65" customFormat="1" customHeight="1" spans="1:7">
      <c r="A435" s="92">
        <v>20509</v>
      </c>
      <c r="B435" s="124" t="s">
        <v>351</v>
      </c>
      <c r="C435" s="127">
        <v>1615</v>
      </c>
      <c r="D435" s="127">
        <v>3941</v>
      </c>
      <c r="E435" s="125">
        <f>SUM(E436:E441)</f>
        <v>3268</v>
      </c>
      <c r="F435" s="98">
        <f>E435/D435</f>
        <v>0.829231159604161</v>
      </c>
      <c r="G435" s="98">
        <v>1.56064947468959</v>
      </c>
    </row>
    <row r="436" s="65" customFormat="1" customHeight="1" spans="1:7">
      <c r="A436" s="92">
        <v>2050901</v>
      </c>
      <c r="B436" s="92" t="s">
        <v>352</v>
      </c>
      <c r="C436" s="126"/>
      <c r="D436" s="126"/>
      <c r="E436" s="102"/>
      <c r="F436" s="99"/>
      <c r="G436" s="99"/>
    </row>
    <row r="437" s="65" customFormat="1" customHeight="1" spans="1:7">
      <c r="A437" s="92">
        <v>2050902</v>
      </c>
      <c r="B437" s="92" t="s">
        <v>353</v>
      </c>
      <c r="C437" s="126"/>
      <c r="D437" s="126"/>
      <c r="E437" s="102"/>
      <c r="F437" s="99"/>
      <c r="G437" s="99"/>
    </row>
    <row r="438" s="65" customFormat="1" customHeight="1" spans="1:7">
      <c r="A438" s="92">
        <v>2050903</v>
      </c>
      <c r="B438" s="92" t="s">
        <v>354</v>
      </c>
      <c r="C438" s="126"/>
      <c r="D438" s="126"/>
      <c r="E438" s="102"/>
      <c r="F438" s="99"/>
      <c r="G438" s="99"/>
    </row>
    <row r="439" s="65" customFormat="1" customHeight="1" spans="1:7">
      <c r="A439" s="92">
        <v>2050904</v>
      </c>
      <c r="B439" s="92" t="s">
        <v>355</v>
      </c>
      <c r="C439" s="126"/>
      <c r="D439" s="126"/>
      <c r="E439" s="102"/>
      <c r="F439" s="99"/>
      <c r="G439" s="99"/>
    </row>
    <row r="440" s="65" customFormat="1" customHeight="1" spans="1:7">
      <c r="A440" s="92">
        <v>2050905</v>
      </c>
      <c r="B440" s="92" t="s">
        <v>356</v>
      </c>
      <c r="C440" s="126"/>
      <c r="D440" s="126"/>
      <c r="E440" s="102"/>
      <c r="F440" s="99"/>
      <c r="G440" s="99"/>
    </row>
    <row r="441" s="65" customFormat="1" customHeight="1" spans="1:7">
      <c r="A441" s="92">
        <v>2050999</v>
      </c>
      <c r="B441" s="92" t="s">
        <v>357</v>
      </c>
      <c r="C441" s="126"/>
      <c r="D441" s="126"/>
      <c r="E441" s="102">
        <v>3268</v>
      </c>
      <c r="F441" s="99"/>
      <c r="G441" s="99">
        <v>1.56064947468959</v>
      </c>
    </row>
    <row r="442" s="65" customFormat="1" customHeight="1" spans="1:7">
      <c r="A442" s="92">
        <v>20599</v>
      </c>
      <c r="B442" s="124" t="s">
        <v>358</v>
      </c>
      <c r="C442" s="127"/>
      <c r="D442" s="127">
        <v>1</v>
      </c>
      <c r="E442" s="125">
        <f>E443</f>
        <v>1</v>
      </c>
      <c r="F442" s="98">
        <f t="shared" ref="F442:F445" si="2">E442/D442</f>
        <v>1</v>
      </c>
      <c r="G442" s="98">
        <v>0.000347463516330785</v>
      </c>
    </row>
    <row r="443" s="65" customFormat="1" customHeight="1" spans="1:7">
      <c r="A443" s="92">
        <v>2059999</v>
      </c>
      <c r="B443" s="92" t="s">
        <v>359</v>
      </c>
      <c r="C443" s="126"/>
      <c r="D443" s="126"/>
      <c r="E443" s="102">
        <v>1</v>
      </c>
      <c r="F443" s="99"/>
      <c r="G443" s="99">
        <v>0.000347463516330785</v>
      </c>
    </row>
    <row r="444" s="65" customFormat="1" customHeight="1" spans="1:7">
      <c r="A444" s="92">
        <v>206</v>
      </c>
      <c r="B444" s="124" t="s">
        <v>360</v>
      </c>
      <c r="C444" s="148">
        <f>SUM(C445,C450,C459,C465,C470,C475,C480,C487,C491,C495)</f>
        <v>249</v>
      </c>
      <c r="D444" s="148">
        <f>SUM(D445,D450,D459,D465,D470,D475,D480,D487,D491,D495)</f>
        <v>2434</v>
      </c>
      <c r="E444" s="125">
        <f>SUM(E445,E450,E459,E465,E470,E475,E480,E487,E491,E495)</f>
        <v>2002</v>
      </c>
      <c r="F444" s="98">
        <f t="shared" si="2"/>
        <v>0.822514379622021</v>
      </c>
      <c r="G444" s="98">
        <v>0.679796264855688</v>
      </c>
    </row>
    <row r="445" s="65" customFormat="1" customHeight="1" spans="1:7">
      <c r="A445" s="92">
        <v>20601</v>
      </c>
      <c r="B445" s="124" t="s">
        <v>361</v>
      </c>
      <c r="C445" s="127">
        <v>78</v>
      </c>
      <c r="D445" s="127">
        <v>78</v>
      </c>
      <c r="E445" s="125">
        <f>SUM(E446:E449)</f>
        <v>73</v>
      </c>
      <c r="F445" s="98">
        <f t="shared" si="2"/>
        <v>0.935897435897436</v>
      </c>
      <c r="G445" s="98">
        <v>0.986486486486487</v>
      </c>
    </row>
    <row r="446" s="65" customFormat="1" customHeight="1" spans="1:7">
      <c r="A446" s="92">
        <v>2060101</v>
      </c>
      <c r="B446" s="92" t="s">
        <v>81</v>
      </c>
      <c r="C446" s="126"/>
      <c r="D446" s="126"/>
      <c r="E446" s="102">
        <v>70</v>
      </c>
      <c r="F446" s="99"/>
      <c r="G446" s="99">
        <v>1</v>
      </c>
    </row>
    <row r="447" s="65" customFormat="1" customHeight="1" spans="1:7">
      <c r="A447" s="92">
        <v>2060102</v>
      </c>
      <c r="B447" s="92" t="s">
        <v>82</v>
      </c>
      <c r="C447" s="126"/>
      <c r="D447" s="126"/>
      <c r="E447" s="102"/>
      <c r="F447" s="99"/>
      <c r="G447" s="99">
        <v>0</v>
      </c>
    </row>
    <row r="448" s="65" customFormat="1" customHeight="1" spans="1:7">
      <c r="A448" s="92">
        <v>2060103</v>
      </c>
      <c r="B448" s="92" t="s">
        <v>83</v>
      </c>
      <c r="C448" s="126"/>
      <c r="D448" s="126"/>
      <c r="E448" s="102"/>
      <c r="F448" s="99"/>
      <c r="G448" s="99"/>
    </row>
    <row r="449" s="65" customFormat="1" customHeight="1" spans="1:7">
      <c r="A449" s="92">
        <v>2060199</v>
      </c>
      <c r="B449" s="92" t="s">
        <v>362</v>
      </c>
      <c r="C449" s="126"/>
      <c r="D449" s="126"/>
      <c r="E449" s="102">
        <v>3</v>
      </c>
      <c r="F449" s="99"/>
      <c r="G449" s="99"/>
    </row>
    <row r="450" s="65" customFormat="1" customHeight="1" spans="1:7">
      <c r="A450" s="92">
        <v>20602</v>
      </c>
      <c r="B450" s="124" t="s">
        <v>363</v>
      </c>
      <c r="C450" s="127"/>
      <c r="D450" s="127">
        <v>68</v>
      </c>
      <c r="E450" s="125">
        <f>SUM(E451:E458)</f>
        <v>68</v>
      </c>
      <c r="F450" s="98">
        <f>E450/D450</f>
        <v>1</v>
      </c>
      <c r="G450" s="98">
        <v>0.944444444444444</v>
      </c>
    </row>
    <row r="451" s="65" customFormat="1" customHeight="1" spans="1:7">
      <c r="A451" s="92">
        <v>2060201</v>
      </c>
      <c r="B451" s="92" t="s">
        <v>364</v>
      </c>
      <c r="C451" s="126"/>
      <c r="D451" s="126"/>
      <c r="E451" s="102"/>
      <c r="F451" s="99"/>
      <c r="G451" s="99"/>
    </row>
    <row r="452" s="65" customFormat="1" customHeight="1" spans="1:7">
      <c r="A452" s="92">
        <v>2060203</v>
      </c>
      <c r="B452" s="92" t="s">
        <v>365</v>
      </c>
      <c r="C452" s="126"/>
      <c r="D452" s="126"/>
      <c r="E452" s="102">
        <v>68</v>
      </c>
      <c r="F452" s="99"/>
      <c r="G452" s="99">
        <v>0.944444444444444</v>
      </c>
    </row>
    <row r="453" s="65" customFormat="1" customHeight="1" spans="1:7">
      <c r="A453" s="92">
        <v>2060204</v>
      </c>
      <c r="B453" s="92" t="s">
        <v>366</v>
      </c>
      <c r="C453" s="126"/>
      <c r="D453" s="126"/>
      <c r="E453" s="102"/>
      <c r="F453" s="99"/>
      <c r="G453" s="99"/>
    </row>
    <row r="454" s="65" customFormat="1" customHeight="1" spans="1:7">
      <c r="A454" s="92">
        <v>2060205</v>
      </c>
      <c r="B454" s="92" t="s">
        <v>367</v>
      </c>
      <c r="C454" s="126"/>
      <c r="D454" s="126"/>
      <c r="E454" s="102"/>
      <c r="F454" s="99"/>
      <c r="G454" s="99"/>
    </row>
    <row r="455" s="65" customFormat="1" customHeight="1" spans="1:7">
      <c r="A455" s="92">
        <v>2060206</v>
      </c>
      <c r="B455" s="92" t="s">
        <v>368</v>
      </c>
      <c r="C455" s="126"/>
      <c r="D455" s="126"/>
      <c r="E455" s="102"/>
      <c r="F455" s="99"/>
      <c r="G455" s="99"/>
    </row>
    <row r="456" s="65" customFormat="1" customHeight="1" spans="1:7">
      <c r="A456" s="92">
        <v>2060207</v>
      </c>
      <c r="B456" s="92" t="s">
        <v>369</v>
      </c>
      <c r="C456" s="126"/>
      <c r="D456" s="126"/>
      <c r="E456" s="102"/>
      <c r="F456" s="99"/>
      <c r="G456" s="99"/>
    </row>
    <row r="457" s="65" customFormat="1" customHeight="1" spans="1:7">
      <c r="A457" s="92">
        <v>2060208</v>
      </c>
      <c r="B457" s="92" t="s">
        <v>370</v>
      </c>
      <c r="C457" s="126"/>
      <c r="D457" s="126"/>
      <c r="E457" s="102"/>
      <c r="F457" s="99"/>
      <c r="G457" s="99"/>
    </row>
    <row r="458" s="65" customFormat="1" customHeight="1" spans="1:7">
      <c r="A458" s="92">
        <v>2060299</v>
      </c>
      <c r="B458" s="92" t="s">
        <v>371</v>
      </c>
      <c r="C458" s="126"/>
      <c r="D458" s="126"/>
      <c r="E458" s="102"/>
      <c r="F458" s="99"/>
      <c r="G458" s="99"/>
    </row>
    <row r="459" s="65" customFormat="1" customHeight="1" spans="1:7">
      <c r="A459" s="92">
        <v>20603</v>
      </c>
      <c r="B459" s="124" t="s">
        <v>372</v>
      </c>
      <c r="C459" s="126"/>
      <c r="D459" s="126"/>
      <c r="E459" s="102"/>
      <c r="F459" s="99"/>
      <c r="G459" s="99"/>
    </row>
    <row r="460" s="65" customFormat="1" customHeight="1" spans="1:7">
      <c r="A460" s="92">
        <v>2060301</v>
      </c>
      <c r="B460" s="92" t="s">
        <v>364</v>
      </c>
      <c r="C460" s="126"/>
      <c r="D460" s="126"/>
      <c r="E460" s="102"/>
      <c r="F460" s="99"/>
      <c r="G460" s="99"/>
    </row>
    <row r="461" s="65" customFormat="1" customHeight="1" spans="1:7">
      <c r="A461" s="92">
        <v>2060302</v>
      </c>
      <c r="B461" s="92" t="s">
        <v>373</v>
      </c>
      <c r="C461" s="126"/>
      <c r="D461" s="126"/>
      <c r="E461" s="102"/>
      <c r="F461" s="99"/>
      <c r="G461" s="99"/>
    </row>
    <row r="462" s="65" customFormat="1" customHeight="1" spans="1:7">
      <c r="A462" s="92">
        <v>2060303</v>
      </c>
      <c r="B462" s="92" t="s">
        <v>374</v>
      </c>
      <c r="C462" s="126"/>
      <c r="D462" s="126"/>
      <c r="E462" s="102"/>
      <c r="F462" s="99"/>
      <c r="G462" s="99"/>
    </row>
    <row r="463" s="65" customFormat="1" customHeight="1" spans="1:7">
      <c r="A463" s="92">
        <v>2060304</v>
      </c>
      <c r="B463" s="92" t="s">
        <v>375</v>
      </c>
      <c r="C463" s="126"/>
      <c r="D463" s="126"/>
      <c r="E463" s="102"/>
      <c r="F463" s="99"/>
      <c r="G463" s="99"/>
    </row>
    <row r="464" s="65" customFormat="1" customHeight="1" spans="1:7">
      <c r="A464" s="92">
        <v>2060399</v>
      </c>
      <c r="B464" s="92" t="s">
        <v>376</v>
      </c>
      <c r="C464" s="126"/>
      <c r="D464" s="126"/>
      <c r="E464" s="102"/>
      <c r="F464" s="99"/>
      <c r="G464" s="99"/>
    </row>
    <row r="465" s="65" customFormat="1" customHeight="1" spans="1:7">
      <c r="A465" s="92">
        <v>20604</v>
      </c>
      <c r="B465" s="124" t="s">
        <v>377</v>
      </c>
      <c r="C465" s="127"/>
      <c r="D465" s="127">
        <v>2030</v>
      </c>
      <c r="E465" s="125">
        <f>SUM(E466:E469)</f>
        <v>1618</v>
      </c>
      <c r="F465" s="98">
        <f>E465/D465</f>
        <v>0.797044334975369</v>
      </c>
      <c r="G465" s="98">
        <v>0.599481289366432</v>
      </c>
    </row>
    <row r="466" s="65" customFormat="1" customHeight="1" spans="1:7">
      <c r="A466" s="92">
        <v>2060401</v>
      </c>
      <c r="B466" s="92" t="s">
        <v>364</v>
      </c>
      <c r="C466" s="126"/>
      <c r="D466" s="126"/>
      <c r="E466" s="102"/>
      <c r="F466" s="99"/>
      <c r="G466" s="99"/>
    </row>
    <row r="467" s="65" customFormat="1" customHeight="1" spans="1:7">
      <c r="A467" s="92">
        <v>2060404</v>
      </c>
      <c r="B467" s="92" t="s">
        <v>378</v>
      </c>
      <c r="C467" s="126"/>
      <c r="D467" s="126"/>
      <c r="E467" s="102">
        <v>1160</v>
      </c>
      <c r="F467" s="99"/>
      <c r="G467" s="99">
        <v>1.45545796737767</v>
      </c>
    </row>
    <row r="468" s="65" customFormat="1" customHeight="1" spans="1:7">
      <c r="A468" s="92">
        <v>2060405</v>
      </c>
      <c r="B468" s="92" t="s">
        <v>379</v>
      </c>
      <c r="C468" s="126"/>
      <c r="D468" s="126"/>
      <c r="E468" s="102"/>
      <c r="F468" s="99"/>
      <c r="G468" s="99"/>
    </row>
    <row r="469" s="65" customFormat="1" customHeight="1" spans="1:7">
      <c r="A469" s="92">
        <v>2060499</v>
      </c>
      <c r="B469" s="92" t="s">
        <v>380</v>
      </c>
      <c r="C469" s="126"/>
      <c r="D469" s="126"/>
      <c r="E469" s="102">
        <v>458</v>
      </c>
      <c r="F469" s="99"/>
      <c r="G469" s="99">
        <v>0.240799158780231</v>
      </c>
    </row>
    <row r="470" s="65" customFormat="1" customHeight="1" spans="1:7">
      <c r="A470" s="92">
        <v>20605</v>
      </c>
      <c r="B470" s="124" t="s">
        <v>381</v>
      </c>
      <c r="C470" s="127"/>
      <c r="D470" s="127">
        <v>100</v>
      </c>
      <c r="E470" s="125">
        <f>SUM(E471:E474)</f>
        <v>100</v>
      </c>
      <c r="F470" s="98">
        <f>E470/D470</f>
        <v>1</v>
      </c>
      <c r="G470" s="98"/>
    </row>
    <row r="471" s="65" customFormat="1" customHeight="1" spans="1:7">
      <c r="A471" s="92">
        <v>2060501</v>
      </c>
      <c r="B471" s="92" t="s">
        <v>364</v>
      </c>
      <c r="C471" s="126"/>
      <c r="D471" s="126"/>
      <c r="E471" s="102"/>
      <c r="F471" s="99"/>
      <c r="G471" s="99"/>
    </row>
    <row r="472" s="65" customFormat="1" customHeight="1" spans="1:7">
      <c r="A472" s="92">
        <v>2060502</v>
      </c>
      <c r="B472" s="92" t="s">
        <v>382</v>
      </c>
      <c r="C472" s="126"/>
      <c r="D472" s="126"/>
      <c r="E472" s="102"/>
      <c r="F472" s="99"/>
      <c r="G472" s="99"/>
    </row>
    <row r="473" s="65" customFormat="1" customHeight="1" spans="1:7">
      <c r="A473" s="92">
        <v>2060503</v>
      </c>
      <c r="B473" s="92" t="s">
        <v>383</v>
      </c>
      <c r="C473" s="126"/>
      <c r="D473" s="126"/>
      <c r="E473" s="102">
        <v>100</v>
      </c>
      <c r="F473" s="99"/>
      <c r="G473" s="99"/>
    </row>
    <row r="474" s="65" customFormat="1" customHeight="1" spans="1:7">
      <c r="A474" s="92">
        <v>2060599</v>
      </c>
      <c r="B474" s="92" t="s">
        <v>384</v>
      </c>
      <c r="C474" s="126"/>
      <c r="D474" s="126"/>
      <c r="E474" s="102"/>
      <c r="F474" s="99"/>
      <c r="G474" s="99"/>
    </row>
    <row r="475" s="65" customFormat="1" customHeight="1" spans="1:7">
      <c r="A475" s="92">
        <v>20606</v>
      </c>
      <c r="B475" s="124" t="s">
        <v>385</v>
      </c>
      <c r="C475" s="126"/>
      <c r="D475" s="126"/>
      <c r="E475" s="102"/>
      <c r="F475" s="99"/>
      <c r="G475" s="99"/>
    </row>
    <row r="476" s="65" customFormat="1" customHeight="1" spans="1:7">
      <c r="A476" s="92">
        <v>2060601</v>
      </c>
      <c r="B476" s="92" t="s">
        <v>386</v>
      </c>
      <c r="C476" s="126"/>
      <c r="D476" s="126"/>
      <c r="E476" s="102"/>
      <c r="F476" s="99"/>
      <c r="G476" s="99"/>
    </row>
    <row r="477" s="65" customFormat="1" customHeight="1" spans="1:7">
      <c r="A477" s="92">
        <v>2060602</v>
      </c>
      <c r="B477" s="92" t="s">
        <v>387</v>
      </c>
      <c r="C477" s="126"/>
      <c r="D477" s="126"/>
      <c r="E477" s="102"/>
      <c r="F477" s="99"/>
      <c r="G477" s="99"/>
    </row>
    <row r="478" s="65" customFormat="1" customHeight="1" spans="1:7">
      <c r="A478" s="92">
        <v>2060603</v>
      </c>
      <c r="B478" s="92" t="s">
        <v>388</v>
      </c>
      <c r="C478" s="126"/>
      <c r="D478" s="126"/>
      <c r="E478" s="102"/>
      <c r="F478" s="99"/>
      <c r="G478" s="99"/>
    </row>
    <row r="479" s="65" customFormat="1" customHeight="1" spans="1:7">
      <c r="A479" s="92">
        <v>2060699</v>
      </c>
      <c r="B479" s="92" t="s">
        <v>389</v>
      </c>
      <c r="C479" s="126"/>
      <c r="D479" s="126"/>
      <c r="E479" s="102"/>
      <c r="F479" s="99"/>
      <c r="G479" s="99"/>
    </row>
    <row r="480" s="65" customFormat="1" customHeight="1" spans="1:7">
      <c r="A480" s="92">
        <v>20607</v>
      </c>
      <c r="B480" s="124" t="s">
        <v>390</v>
      </c>
      <c r="C480" s="127">
        <v>171</v>
      </c>
      <c r="D480" s="127">
        <v>158</v>
      </c>
      <c r="E480" s="125">
        <f>SUM(E481:E486)</f>
        <v>143</v>
      </c>
      <c r="F480" s="98">
        <f>E480/D480</f>
        <v>0.905063291139241</v>
      </c>
      <c r="G480" s="98">
        <v>1.43</v>
      </c>
    </row>
    <row r="481" s="65" customFormat="1" customHeight="1" spans="1:7">
      <c r="A481" s="92">
        <v>2060701</v>
      </c>
      <c r="B481" s="92" t="s">
        <v>364</v>
      </c>
      <c r="C481" s="126"/>
      <c r="D481" s="126"/>
      <c r="E481" s="102">
        <v>38</v>
      </c>
      <c r="F481" s="99"/>
      <c r="G481" s="99">
        <v>1.02702702702703</v>
      </c>
    </row>
    <row r="482" s="65" customFormat="1" customHeight="1" spans="1:7">
      <c r="A482" s="92">
        <v>2060702</v>
      </c>
      <c r="B482" s="92" t="s">
        <v>391</v>
      </c>
      <c r="C482" s="126"/>
      <c r="D482" s="126"/>
      <c r="E482" s="102">
        <v>105</v>
      </c>
      <c r="F482" s="99"/>
      <c r="G482" s="99">
        <v>1.66666666666667</v>
      </c>
    </row>
    <row r="483" s="65" customFormat="1" customHeight="1" spans="1:7">
      <c r="A483" s="92">
        <v>2060703</v>
      </c>
      <c r="B483" s="92" t="s">
        <v>392</v>
      </c>
      <c r="C483" s="126"/>
      <c r="D483" s="126"/>
      <c r="E483" s="102"/>
      <c r="F483" s="99"/>
      <c r="G483" s="99"/>
    </row>
    <row r="484" s="65" customFormat="1" customHeight="1" spans="1:7">
      <c r="A484" s="92">
        <v>2060704</v>
      </c>
      <c r="B484" s="92" t="s">
        <v>393</v>
      </c>
      <c r="C484" s="126"/>
      <c r="D484" s="126"/>
      <c r="E484" s="102"/>
      <c r="F484" s="99"/>
      <c r="G484" s="99"/>
    </row>
    <row r="485" s="65" customFormat="1" customHeight="1" spans="1:7">
      <c r="A485" s="92">
        <v>2060705</v>
      </c>
      <c r="B485" s="92" t="s">
        <v>394</v>
      </c>
      <c r="C485" s="126"/>
      <c r="D485" s="126"/>
      <c r="E485" s="102"/>
      <c r="F485" s="99"/>
      <c r="G485" s="99"/>
    </row>
    <row r="486" s="65" customFormat="1" customHeight="1" spans="1:7">
      <c r="A486" s="92">
        <v>2060799</v>
      </c>
      <c r="B486" s="92" t="s">
        <v>395</v>
      </c>
      <c r="C486" s="126"/>
      <c r="D486" s="126"/>
      <c r="E486" s="102"/>
      <c r="F486" s="99"/>
      <c r="G486" s="99"/>
    </row>
    <row r="487" s="65" customFormat="1" customHeight="1" spans="1:7">
      <c r="A487" s="92">
        <v>20608</v>
      </c>
      <c r="B487" s="124" t="s">
        <v>396</v>
      </c>
      <c r="C487" s="126"/>
      <c r="D487" s="126"/>
      <c r="E487" s="102"/>
      <c r="F487" s="99"/>
      <c r="G487" s="99"/>
    </row>
    <row r="488" s="65" customFormat="1" customHeight="1" spans="1:7">
      <c r="A488" s="92">
        <v>2060801</v>
      </c>
      <c r="B488" s="92" t="s">
        <v>397</v>
      </c>
      <c r="C488" s="126"/>
      <c r="D488" s="126"/>
      <c r="E488" s="102"/>
      <c r="F488" s="99"/>
      <c r="G488" s="99"/>
    </row>
    <row r="489" s="65" customFormat="1" customHeight="1" spans="1:7">
      <c r="A489" s="92">
        <v>2060802</v>
      </c>
      <c r="B489" s="92" t="s">
        <v>398</v>
      </c>
      <c r="C489" s="126"/>
      <c r="D489" s="126"/>
      <c r="E489" s="102"/>
      <c r="F489" s="99"/>
      <c r="G489" s="99"/>
    </row>
    <row r="490" s="65" customFormat="1" customHeight="1" spans="1:7">
      <c r="A490" s="92">
        <v>2060899</v>
      </c>
      <c r="B490" s="92" t="s">
        <v>399</v>
      </c>
      <c r="C490" s="126"/>
      <c r="D490" s="126"/>
      <c r="E490" s="102"/>
      <c r="F490" s="99"/>
      <c r="G490" s="99"/>
    </row>
    <row r="491" s="65" customFormat="1" customHeight="1" spans="1:7">
      <c r="A491" s="92">
        <v>20609</v>
      </c>
      <c r="B491" s="124" t="s">
        <v>400</v>
      </c>
      <c r="C491" s="126"/>
      <c r="D491" s="126"/>
      <c r="E491" s="102"/>
      <c r="F491" s="99"/>
      <c r="G491" s="99"/>
    </row>
    <row r="492" s="65" customFormat="1" customHeight="1" spans="1:7">
      <c r="A492" s="92">
        <v>2060901</v>
      </c>
      <c r="B492" s="92" t="s">
        <v>401</v>
      </c>
      <c r="C492" s="126"/>
      <c r="D492" s="126"/>
      <c r="E492" s="102"/>
      <c r="F492" s="99"/>
      <c r="G492" s="99"/>
    </row>
    <row r="493" s="65" customFormat="1" customHeight="1" spans="1:7">
      <c r="A493" s="92">
        <v>2060902</v>
      </c>
      <c r="B493" s="92" t="s">
        <v>402</v>
      </c>
      <c r="C493" s="126"/>
      <c r="D493" s="126"/>
      <c r="E493" s="102"/>
      <c r="F493" s="99"/>
      <c r="G493" s="99"/>
    </row>
    <row r="494" s="65" customFormat="1" customHeight="1" spans="1:7">
      <c r="A494" s="92">
        <v>2060999</v>
      </c>
      <c r="B494" s="92" t="s">
        <v>403</v>
      </c>
      <c r="C494" s="126"/>
      <c r="D494" s="126"/>
      <c r="E494" s="102"/>
      <c r="F494" s="99"/>
      <c r="G494" s="99"/>
    </row>
    <row r="495" s="65" customFormat="1" customHeight="1" spans="1:7">
      <c r="A495" s="92">
        <v>20699</v>
      </c>
      <c r="B495" s="124" t="s">
        <v>404</v>
      </c>
      <c r="C495" s="126"/>
      <c r="D495" s="126"/>
      <c r="E495" s="102"/>
      <c r="F495" s="99"/>
      <c r="G495" s="99"/>
    </row>
    <row r="496" s="65" customFormat="1" customHeight="1" spans="1:7">
      <c r="A496" s="92">
        <v>2069901</v>
      </c>
      <c r="B496" s="92" t="s">
        <v>405</v>
      </c>
      <c r="C496" s="126"/>
      <c r="D496" s="126"/>
      <c r="E496" s="102"/>
      <c r="F496" s="99"/>
      <c r="G496" s="99"/>
    </row>
    <row r="497" s="65" customFormat="1" customHeight="1" spans="1:7">
      <c r="A497" s="92">
        <v>2069902</v>
      </c>
      <c r="B497" s="92" t="s">
        <v>406</v>
      </c>
      <c r="C497" s="126"/>
      <c r="D497" s="126"/>
      <c r="E497" s="102"/>
      <c r="F497" s="99"/>
      <c r="G497" s="99"/>
    </row>
    <row r="498" s="65" customFormat="1" customHeight="1" spans="1:7">
      <c r="A498" s="92">
        <v>2069903</v>
      </c>
      <c r="B498" s="92" t="s">
        <v>407</v>
      </c>
      <c r="C498" s="126"/>
      <c r="D498" s="126"/>
      <c r="E498" s="102"/>
      <c r="F498" s="99"/>
      <c r="G498" s="99"/>
    </row>
    <row r="499" s="65" customFormat="1" customHeight="1" spans="1:7">
      <c r="A499" s="92">
        <v>2069999</v>
      </c>
      <c r="B499" s="92" t="s">
        <v>408</v>
      </c>
      <c r="C499" s="126"/>
      <c r="D499" s="126"/>
      <c r="E499" s="102"/>
      <c r="F499" s="99"/>
      <c r="G499" s="99"/>
    </row>
    <row r="500" s="65" customFormat="1" customHeight="1" spans="1:7">
      <c r="A500" s="92">
        <v>207</v>
      </c>
      <c r="B500" s="124" t="s">
        <v>409</v>
      </c>
      <c r="C500" s="148">
        <f>SUM(C501,C517,C525,C536,C545,C553)</f>
        <v>526</v>
      </c>
      <c r="D500" s="148">
        <f>SUM(D501,D517,D525,D536,D545,D553)</f>
        <v>2758</v>
      </c>
      <c r="E500" s="125">
        <f>SUM(E501,E517,E525,E536,E545,E553)</f>
        <v>2089</v>
      </c>
      <c r="F500" s="98">
        <f>E500/D500</f>
        <v>0.757432922407542</v>
      </c>
      <c r="G500" s="98">
        <v>0.736341205498766</v>
      </c>
    </row>
    <row r="501" s="65" customFormat="1" customHeight="1" spans="1:7">
      <c r="A501" s="92">
        <v>20701</v>
      </c>
      <c r="B501" s="124" t="s">
        <v>410</v>
      </c>
      <c r="C501" s="127">
        <v>475</v>
      </c>
      <c r="D501" s="127">
        <v>2494</v>
      </c>
      <c r="E501" s="125">
        <f>SUM(E502:E516)</f>
        <v>1868</v>
      </c>
      <c r="F501" s="98">
        <f>E501/D501</f>
        <v>0.748997594226143</v>
      </c>
      <c r="G501" s="98">
        <v>0.788518362178134</v>
      </c>
    </row>
    <row r="502" s="65" customFormat="1" customHeight="1" spans="1:7">
      <c r="A502" s="92">
        <v>2070101</v>
      </c>
      <c r="B502" s="92" t="s">
        <v>81</v>
      </c>
      <c r="C502" s="126"/>
      <c r="D502" s="126"/>
      <c r="E502" s="102">
        <v>123</v>
      </c>
      <c r="F502" s="99"/>
      <c r="G502" s="99">
        <v>1.14953271028037</v>
      </c>
    </row>
    <row r="503" s="65" customFormat="1" customHeight="1" spans="1:7">
      <c r="A503" s="92">
        <v>2070102</v>
      </c>
      <c r="B503" s="92" t="s">
        <v>82</v>
      </c>
      <c r="C503" s="126"/>
      <c r="D503" s="126"/>
      <c r="E503" s="102"/>
      <c r="F503" s="99"/>
      <c r="G503" s="99"/>
    </row>
    <row r="504" s="65" customFormat="1" customHeight="1" spans="1:7">
      <c r="A504" s="92">
        <v>2070103</v>
      </c>
      <c r="B504" s="92" t="s">
        <v>83</v>
      </c>
      <c r="C504" s="126"/>
      <c r="D504" s="126"/>
      <c r="E504" s="102"/>
      <c r="F504" s="99"/>
      <c r="G504" s="99"/>
    </row>
    <row r="505" s="65" customFormat="1" customHeight="1" spans="1:7">
      <c r="A505" s="92">
        <v>2070104</v>
      </c>
      <c r="B505" s="92" t="s">
        <v>411</v>
      </c>
      <c r="C505" s="126"/>
      <c r="D505" s="126"/>
      <c r="E505" s="102">
        <v>30</v>
      </c>
      <c r="F505" s="99"/>
      <c r="G505" s="99"/>
    </row>
    <row r="506" s="65" customFormat="1" customHeight="1" spans="1:7">
      <c r="A506" s="92">
        <v>2070105</v>
      </c>
      <c r="B506" s="92" t="s">
        <v>412</v>
      </c>
      <c r="C506" s="126"/>
      <c r="D506" s="126"/>
      <c r="E506" s="102"/>
      <c r="F506" s="99"/>
      <c r="G506" s="99"/>
    </row>
    <row r="507" s="65" customFormat="1" customHeight="1" spans="1:7">
      <c r="A507" s="92">
        <v>2070106</v>
      </c>
      <c r="B507" s="92" t="s">
        <v>413</v>
      </c>
      <c r="C507" s="126"/>
      <c r="D507" s="126"/>
      <c r="E507" s="102"/>
      <c r="F507" s="99"/>
      <c r="G507" s="99"/>
    </row>
    <row r="508" s="65" customFormat="1" customHeight="1" spans="1:7">
      <c r="A508" s="92">
        <v>2070107</v>
      </c>
      <c r="B508" s="92" t="s">
        <v>414</v>
      </c>
      <c r="C508" s="126"/>
      <c r="D508" s="126"/>
      <c r="E508" s="102"/>
      <c r="F508" s="99"/>
      <c r="G508" s="99"/>
    </row>
    <row r="509" s="65" customFormat="1" customHeight="1" spans="1:7">
      <c r="A509" s="92">
        <v>2070108</v>
      </c>
      <c r="B509" s="92" t="s">
        <v>415</v>
      </c>
      <c r="C509" s="126"/>
      <c r="D509" s="126"/>
      <c r="E509" s="102">
        <v>4</v>
      </c>
      <c r="F509" s="99"/>
      <c r="G509" s="99"/>
    </row>
    <row r="510" s="65" customFormat="1" customHeight="1" spans="1:7">
      <c r="A510" s="92">
        <v>2070109</v>
      </c>
      <c r="B510" s="92" t="s">
        <v>416</v>
      </c>
      <c r="C510" s="126"/>
      <c r="D510" s="126"/>
      <c r="E510" s="102">
        <v>204</v>
      </c>
      <c r="F510" s="99"/>
      <c r="G510" s="99">
        <v>1.12707182320442</v>
      </c>
    </row>
    <row r="511" s="65" customFormat="1" customHeight="1" spans="1:7">
      <c r="A511" s="92">
        <v>2070110</v>
      </c>
      <c r="B511" s="92" t="s">
        <v>417</v>
      </c>
      <c r="C511" s="126"/>
      <c r="D511" s="126"/>
      <c r="E511" s="102"/>
      <c r="F511" s="99"/>
      <c r="G511" s="99"/>
    </row>
    <row r="512" s="65" customFormat="1" customHeight="1" spans="1:7">
      <c r="A512" s="92">
        <v>2070111</v>
      </c>
      <c r="B512" s="92" t="s">
        <v>418</v>
      </c>
      <c r="C512" s="126"/>
      <c r="D512" s="126"/>
      <c r="E512" s="102">
        <v>3</v>
      </c>
      <c r="F512" s="99"/>
      <c r="G512" s="99"/>
    </row>
    <row r="513" s="65" customFormat="1" customHeight="1" spans="1:7">
      <c r="A513" s="92">
        <v>2070112</v>
      </c>
      <c r="B513" s="92" t="s">
        <v>419</v>
      </c>
      <c r="C513" s="126"/>
      <c r="D513" s="126"/>
      <c r="E513" s="102"/>
      <c r="F513" s="99"/>
      <c r="G513" s="99"/>
    </row>
    <row r="514" s="65" customFormat="1" customHeight="1" spans="1:7">
      <c r="A514" s="92">
        <v>2070113</v>
      </c>
      <c r="B514" s="92" t="s">
        <v>420</v>
      </c>
      <c r="C514" s="126"/>
      <c r="D514" s="126"/>
      <c r="E514" s="102"/>
      <c r="F514" s="99"/>
      <c r="G514" s="99"/>
    </row>
    <row r="515" s="65" customFormat="1" customHeight="1" spans="1:7">
      <c r="A515" s="92">
        <v>2070114</v>
      </c>
      <c r="B515" s="92" t="s">
        <v>421</v>
      </c>
      <c r="C515" s="126"/>
      <c r="D515" s="126"/>
      <c r="E515" s="102"/>
      <c r="F515" s="99"/>
      <c r="G515" s="99"/>
    </row>
    <row r="516" s="65" customFormat="1" customHeight="1" spans="1:7">
      <c r="A516" s="92">
        <v>2070199</v>
      </c>
      <c r="B516" s="92" t="s">
        <v>422</v>
      </c>
      <c r="C516" s="126"/>
      <c r="D516" s="126"/>
      <c r="E516" s="102">
        <v>1504</v>
      </c>
      <c r="F516" s="99"/>
      <c r="G516" s="99">
        <v>0.722729456991831</v>
      </c>
    </row>
    <row r="517" s="65" customFormat="1" customHeight="1" spans="1:7">
      <c r="A517" s="92">
        <v>20702</v>
      </c>
      <c r="B517" s="124" t="s">
        <v>423</v>
      </c>
      <c r="C517" s="127">
        <v>10</v>
      </c>
      <c r="D517" s="127">
        <v>21</v>
      </c>
      <c r="E517" s="125">
        <f>SUM(E518:E524)</f>
        <v>21</v>
      </c>
      <c r="F517" s="98">
        <f>E517/D517</f>
        <v>1</v>
      </c>
      <c r="G517" s="98"/>
    </row>
    <row r="518" s="65" customFormat="1" customHeight="1" spans="1:7">
      <c r="A518" s="92">
        <v>2070201</v>
      </c>
      <c r="B518" s="92" t="s">
        <v>81</v>
      </c>
      <c r="C518" s="126"/>
      <c r="D518" s="126"/>
      <c r="E518" s="102"/>
      <c r="F518" s="99"/>
      <c r="G518" s="99"/>
    </row>
    <row r="519" s="65" customFormat="1" customHeight="1" spans="1:7">
      <c r="A519" s="92">
        <v>2070202</v>
      </c>
      <c r="B519" s="92" t="s">
        <v>82</v>
      </c>
      <c r="C519" s="126"/>
      <c r="D519" s="126"/>
      <c r="E519" s="102"/>
      <c r="F519" s="99"/>
      <c r="G519" s="99"/>
    </row>
    <row r="520" s="65" customFormat="1" customHeight="1" spans="1:7">
      <c r="A520" s="92">
        <v>2070203</v>
      </c>
      <c r="B520" s="92" t="s">
        <v>83</v>
      </c>
      <c r="C520" s="126"/>
      <c r="D520" s="126"/>
      <c r="E520" s="102"/>
      <c r="F520" s="99"/>
      <c r="G520" s="99"/>
    </row>
    <row r="521" s="65" customFormat="1" customHeight="1" spans="1:7">
      <c r="A521" s="92">
        <v>2070204</v>
      </c>
      <c r="B521" s="92" t="s">
        <v>424</v>
      </c>
      <c r="C521" s="126"/>
      <c r="D521" s="126"/>
      <c r="E521" s="102">
        <v>11</v>
      </c>
      <c r="F521" s="99"/>
      <c r="G521" s="99"/>
    </row>
    <row r="522" s="65" customFormat="1" customHeight="1" spans="1:7">
      <c r="A522" s="92">
        <v>2070205</v>
      </c>
      <c r="B522" s="92" t="s">
        <v>425</v>
      </c>
      <c r="C522" s="126"/>
      <c r="D522" s="126"/>
      <c r="E522" s="102"/>
      <c r="F522" s="99"/>
      <c r="G522" s="99"/>
    </row>
    <row r="523" s="65" customFormat="1" customHeight="1" spans="1:7">
      <c r="A523" s="92">
        <v>2070206</v>
      </c>
      <c r="B523" s="92" t="s">
        <v>426</v>
      </c>
      <c r="C523" s="126"/>
      <c r="D523" s="126"/>
      <c r="E523" s="102"/>
      <c r="F523" s="99"/>
      <c r="G523" s="99"/>
    </row>
    <row r="524" s="65" customFormat="1" customHeight="1" spans="1:7">
      <c r="A524" s="92">
        <v>2070299</v>
      </c>
      <c r="B524" s="92" t="s">
        <v>427</v>
      </c>
      <c r="C524" s="126"/>
      <c r="D524" s="126"/>
      <c r="E524" s="102">
        <v>10</v>
      </c>
      <c r="F524" s="99"/>
      <c r="G524" s="99"/>
    </row>
    <row r="525" s="65" customFormat="1" customHeight="1" spans="1:7">
      <c r="A525" s="92">
        <v>20703</v>
      </c>
      <c r="B525" s="124" t="s">
        <v>428</v>
      </c>
      <c r="C525" s="127">
        <v>41</v>
      </c>
      <c r="D525" s="127">
        <v>42</v>
      </c>
      <c r="E525" s="125">
        <f>SUM(E526:E535)</f>
        <v>40</v>
      </c>
      <c r="F525" s="98">
        <f>E525/D525</f>
        <v>0.952380952380952</v>
      </c>
      <c r="G525" s="98">
        <v>0.388349514563107</v>
      </c>
    </row>
    <row r="526" s="65" customFormat="1" customHeight="1" spans="1:7">
      <c r="A526" s="92">
        <v>2070301</v>
      </c>
      <c r="B526" s="92" t="s">
        <v>81</v>
      </c>
      <c r="C526" s="126"/>
      <c r="D526" s="126"/>
      <c r="E526" s="102"/>
      <c r="F526" s="99"/>
      <c r="G526" s="99"/>
    </row>
    <row r="527" s="65" customFormat="1" customHeight="1" spans="1:7">
      <c r="A527" s="92">
        <v>2070302</v>
      </c>
      <c r="B527" s="92" t="s">
        <v>82</v>
      </c>
      <c r="C527" s="126"/>
      <c r="D527" s="126"/>
      <c r="E527" s="102"/>
      <c r="F527" s="99"/>
      <c r="G527" s="99"/>
    </row>
    <row r="528" s="65" customFormat="1" customHeight="1" spans="1:7">
      <c r="A528" s="92">
        <v>2070303</v>
      </c>
      <c r="B528" s="92" t="s">
        <v>83</v>
      </c>
      <c r="C528" s="126"/>
      <c r="D528" s="126"/>
      <c r="E528" s="102"/>
      <c r="F528" s="99"/>
      <c r="G528" s="99"/>
    </row>
    <row r="529" s="65" customFormat="1" customHeight="1" spans="1:7">
      <c r="A529" s="92">
        <v>2070304</v>
      </c>
      <c r="B529" s="92" t="s">
        <v>429</v>
      </c>
      <c r="C529" s="126"/>
      <c r="D529" s="126"/>
      <c r="E529" s="102"/>
      <c r="F529" s="99"/>
      <c r="G529" s="99"/>
    </row>
    <row r="530" s="65" customFormat="1" customHeight="1" spans="1:7">
      <c r="A530" s="92">
        <v>2070305</v>
      </c>
      <c r="B530" s="92" t="s">
        <v>430</v>
      </c>
      <c r="C530" s="126"/>
      <c r="D530" s="126"/>
      <c r="E530" s="102"/>
      <c r="F530" s="99"/>
      <c r="G530" s="99">
        <v>0</v>
      </c>
    </row>
    <row r="531" s="65" customFormat="1" customHeight="1" spans="1:7">
      <c r="A531" s="92">
        <v>2070306</v>
      </c>
      <c r="B531" s="92" t="s">
        <v>431</v>
      </c>
      <c r="C531" s="126"/>
      <c r="D531" s="126"/>
      <c r="E531" s="102"/>
      <c r="F531" s="99"/>
      <c r="G531" s="99"/>
    </row>
    <row r="532" s="65" customFormat="1" customHeight="1" spans="1:7">
      <c r="A532" s="92">
        <v>2070307</v>
      </c>
      <c r="B532" s="92" t="s">
        <v>432</v>
      </c>
      <c r="C532" s="126"/>
      <c r="D532" s="126"/>
      <c r="E532" s="102">
        <v>40</v>
      </c>
      <c r="F532" s="99"/>
      <c r="G532" s="99">
        <v>0.784313725490196</v>
      </c>
    </row>
    <row r="533" s="65" customFormat="1" customHeight="1" spans="1:7">
      <c r="A533" s="92">
        <v>2070308</v>
      </c>
      <c r="B533" s="92" t="s">
        <v>433</v>
      </c>
      <c r="C533" s="126"/>
      <c r="D533" s="126"/>
      <c r="E533" s="102"/>
      <c r="F533" s="99"/>
      <c r="G533" s="99"/>
    </row>
    <row r="534" s="65" customFormat="1" customHeight="1" spans="1:7">
      <c r="A534" s="92">
        <v>2070309</v>
      </c>
      <c r="B534" s="92" t="s">
        <v>434</v>
      </c>
      <c r="C534" s="126"/>
      <c r="D534" s="126"/>
      <c r="E534" s="102"/>
      <c r="F534" s="99"/>
      <c r="G534" s="99"/>
    </row>
    <row r="535" s="65" customFormat="1" customHeight="1" spans="1:7">
      <c r="A535" s="92">
        <v>2070399</v>
      </c>
      <c r="B535" s="92" t="s">
        <v>435</v>
      </c>
      <c r="C535" s="126"/>
      <c r="D535" s="126"/>
      <c r="E535" s="102"/>
      <c r="F535" s="99"/>
      <c r="G535" s="99"/>
    </row>
    <row r="536" s="65" customFormat="1" customHeight="1" spans="1:7">
      <c r="A536" s="92">
        <v>20706</v>
      </c>
      <c r="B536" s="108" t="s">
        <v>436</v>
      </c>
      <c r="C536" s="127"/>
      <c r="D536" s="127">
        <v>2</v>
      </c>
      <c r="E536" s="125">
        <f>SUM(E537:E544)</f>
        <v>1</v>
      </c>
      <c r="F536" s="98">
        <f>E536/D536</f>
        <v>0.5</v>
      </c>
      <c r="G536" s="98"/>
    </row>
    <row r="537" s="65" customFormat="1" customHeight="1" spans="1:7">
      <c r="A537" s="92">
        <v>2070601</v>
      </c>
      <c r="B537" s="93" t="s">
        <v>81</v>
      </c>
      <c r="C537" s="126"/>
      <c r="D537" s="126"/>
      <c r="E537" s="102"/>
      <c r="F537" s="99"/>
      <c r="G537" s="99"/>
    </row>
    <row r="538" s="65" customFormat="1" customHeight="1" spans="1:7">
      <c r="A538" s="92">
        <v>2070602</v>
      </c>
      <c r="B538" s="93" t="s">
        <v>82</v>
      </c>
      <c r="C538" s="126"/>
      <c r="D538" s="126"/>
      <c r="E538" s="102"/>
      <c r="F538" s="99"/>
      <c r="G538" s="99"/>
    </row>
    <row r="539" s="65" customFormat="1" customHeight="1" spans="1:7">
      <c r="A539" s="92">
        <v>2070603</v>
      </c>
      <c r="B539" s="93" t="s">
        <v>83</v>
      </c>
      <c r="C539" s="126"/>
      <c r="D539" s="126"/>
      <c r="E539" s="102"/>
      <c r="F539" s="99"/>
      <c r="G539" s="99"/>
    </row>
    <row r="540" s="65" customFormat="1" customHeight="1" spans="1:7">
      <c r="A540" s="92">
        <v>2070604</v>
      </c>
      <c r="B540" s="93" t="s">
        <v>437</v>
      </c>
      <c r="C540" s="126"/>
      <c r="D540" s="126"/>
      <c r="E540" s="102"/>
      <c r="F540" s="99"/>
      <c r="G540" s="99"/>
    </row>
    <row r="541" s="65" customFormat="1" customHeight="1" spans="1:7">
      <c r="A541" s="92">
        <v>2070605</v>
      </c>
      <c r="B541" s="93" t="s">
        <v>438</v>
      </c>
      <c r="C541" s="126"/>
      <c r="D541" s="126"/>
      <c r="E541" s="102"/>
      <c r="F541" s="99"/>
      <c r="G541" s="99"/>
    </row>
    <row r="542" s="65" customFormat="1" customHeight="1" spans="1:7">
      <c r="A542" s="92">
        <v>2070606</v>
      </c>
      <c r="B542" s="93" t="s">
        <v>439</v>
      </c>
      <c r="C542" s="126"/>
      <c r="D542" s="126"/>
      <c r="E542" s="102"/>
      <c r="F542" s="99"/>
      <c r="G542" s="99"/>
    </row>
    <row r="543" s="65" customFormat="1" customHeight="1" spans="1:7">
      <c r="A543" s="92">
        <v>2070607</v>
      </c>
      <c r="B543" s="93" t="s">
        <v>440</v>
      </c>
      <c r="C543" s="126"/>
      <c r="D543" s="126"/>
      <c r="E543" s="102"/>
      <c r="F543" s="99"/>
      <c r="G543" s="99"/>
    </row>
    <row r="544" s="65" customFormat="1" customHeight="1" spans="1:7">
      <c r="A544" s="92">
        <v>2070699</v>
      </c>
      <c r="B544" s="93" t="s">
        <v>441</v>
      </c>
      <c r="C544" s="126"/>
      <c r="D544" s="126"/>
      <c r="E544" s="102">
        <v>1</v>
      </c>
      <c r="F544" s="99"/>
      <c r="G544" s="99"/>
    </row>
    <row r="545" s="65" customFormat="1" customHeight="1" spans="1:7">
      <c r="A545" s="92">
        <v>20708</v>
      </c>
      <c r="B545" s="108" t="s">
        <v>442</v>
      </c>
      <c r="C545" s="126"/>
      <c r="D545" s="126"/>
      <c r="E545" s="102"/>
      <c r="F545" s="99"/>
      <c r="G545" s="99"/>
    </row>
    <row r="546" s="65" customFormat="1" customHeight="1" spans="1:7">
      <c r="A546" s="92">
        <v>2070801</v>
      </c>
      <c r="B546" s="93" t="s">
        <v>81</v>
      </c>
      <c r="C546" s="126"/>
      <c r="D546" s="126"/>
      <c r="E546" s="102"/>
      <c r="F546" s="99"/>
      <c r="G546" s="99"/>
    </row>
    <row r="547" s="65" customFormat="1" customHeight="1" spans="1:7">
      <c r="A547" s="92">
        <v>2070802</v>
      </c>
      <c r="B547" s="93" t="s">
        <v>82</v>
      </c>
      <c r="C547" s="126"/>
      <c r="D547" s="126"/>
      <c r="E547" s="102"/>
      <c r="F547" s="99"/>
      <c r="G547" s="99"/>
    </row>
    <row r="548" s="65" customFormat="1" customHeight="1" spans="1:7">
      <c r="A548" s="92">
        <v>2070803</v>
      </c>
      <c r="B548" s="93" t="s">
        <v>83</v>
      </c>
      <c r="C548" s="126"/>
      <c r="D548" s="126"/>
      <c r="E548" s="102"/>
      <c r="F548" s="99"/>
      <c r="G548" s="99"/>
    </row>
    <row r="549" s="65" customFormat="1" customHeight="1" spans="1:7">
      <c r="A549" s="92">
        <v>2070806</v>
      </c>
      <c r="B549" s="93" t="s">
        <v>443</v>
      </c>
      <c r="C549" s="126"/>
      <c r="D549" s="126"/>
      <c r="E549" s="102"/>
      <c r="F549" s="99"/>
      <c r="G549" s="99"/>
    </row>
    <row r="550" s="65" customFormat="1" customHeight="1" spans="1:7">
      <c r="A550" s="92">
        <v>2070807</v>
      </c>
      <c r="B550" s="93" t="s">
        <v>444</v>
      </c>
      <c r="C550" s="126"/>
      <c r="D550" s="126"/>
      <c r="E550" s="102"/>
      <c r="F550" s="99"/>
      <c r="G550" s="99"/>
    </row>
    <row r="551" s="65" customFormat="1" customHeight="1" spans="1:7">
      <c r="A551" s="92">
        <v>2070808</v>
      </c>
      <c r="B551" s="93" t="s">
        <v>445</v>
      </c>
      <c r="C551" s="126"/>
      <c r="D551" s="126"/>
      <c r="E551" s="102"/>
      <c r="F551" s="99"/>
      <c r="G551" s="99"/>
    </row>
    <row r="552" s="65" customFormat="1" customHeight="1" spans="1:7">
      <c r="A552" s="92">
        <v>2070899</v>
      </c>
      <c r="B552" s="93" t="s">
        <v>446</v>
      </c>
      <c r="C552" s="126"/>
      <c r="D552" s="126"/>
      <c r="E552" s="102"/>
      <c r="F552" s="99"/>
      <c r="G552" s="99"/>
    </row>
    <row r="553" s="65" customFormat="1" customHeight="1" spans="1:7">
      <c r="A553" s="92">
        <v>20799</v>
      </c>
      <c r="B553" s="124" t="s">
        <v>447</v>
      </c>
      <c r="C553" s="127"/>
      <c r="D553" s="127">
        <v>199</v>
      </c>
      <c r="E553" s="125">
        <f>SUM(E554:E556)</f>
        <v>159</v>
      </c>
      <c r="F553" s="98">
        <f t="shared" ref="F553:F558" si="3">E553/D553</f>
        <v>0.798994974874372</v>
      </c>
      <c r="G553" s="98">
        <v>0.435616438356164</v>
      </c>
    </row>
    <row r="554" s="65" customFormat="1" customHeight="1" spans="1:7">
      <c r="A554" s="92">
        <v>2079902</v>
      </c>
      <c r="B554" s="92" t="s">
        <v>448</v>
      </c>
      <c r="C554" s="126"/>
      <c r="D554" s="126"/>
      <c r="E554" s="102"/>
      <c r="F554" s="99"/>
      <c r="G554" s="99"/>
    </row>
    <row r="555" s="65" customFormat="1" customHeight="1" spans="1:7">
      <c r="A555" s="92">
        <v>2079903</v>
      </c>
      <c r="B555" s="92" t="s">
        <v>449</v>
      </c>
      <c r="C555" s="126"/>
      <c r="D555" s="126"/>
      <c r="E555" s="102">
        <v>110</v>
      </c>
      <c r="F555" s="99"/>
      <c r="G555" s="99"/>
    </row>
    <row r="556" s="65" customFormat="1" customHeight="1" spans="1:7">
      <c r="A556" s="92">
        <v>2079999</v>
      </c>
      <c r="B556" s="92" t="s">
        <v>450</v>
      </c>
      <c r="C556" s="126"/>
      <c r="D556" s="126"/>
      <c r="E556" s="102">
        <v>49</v>
      </c>
      <c r="F556" s="99"/>
      <c r="G556" s="99">
        <v>0.134246575342466</v>
      </c>
    </row>
    <row r="557" s="65" customFormat="1" customHeight="1" spans="1:7">
      <c r="A557" s="92">
        <v>208</v>
      </c>
      <c r="B557" s="124" t="s">
        <v>451</v>
      </c>
      <c r="C557" s="148">
        <f>SUM(C558,C577,C585,C587,C596,C600,C610,C619,C626,C634,C643,C649,C652,C655,C658,C661,C664,C668,C672,C681,C684)</f>
        <v>32576</v>
      </c>
      <c r="D557" s="148">
        <f>SUM(D558,D577,D585,D587,D596,D600,D610,D619,D626,D634,D643,D649,D652,D655,D658,D661,D664,D668,D672,D681,D684)</f>
        <v>44679</v>
      </c>
      <c r="E557" s="125">
        <f>SUM(E558,E577,E585,E587,E596,E600,E610,E619,E626,E634,E643,E649,E652,E655,E658,E661,E664,E668,E672,E681,E684)</f>
        <v>43017</v>
      </c>
      <c r="F557" s="98">
        <f t="shared" si="3"/>
        <v>0.962801316054522</v>
      </c>
      <c r="G557" s="98">
        <v>1.13309977873775</v>
      </c>
    </row>
    <row r="558" s="65" customFormat="1" customHeight="1" spans="1:7">
      <c r="A558" s="92">
        <v>20801</v>
      </c>
      <c r="B558" s="124" t="s">
        <v>452</v>
      </c>
      <c r="C558" s="127">
        <v>2057</v>
      </c>
      <c r="D558" s="127">
        <v>4025</v>
      </c>
      <c r="E558" s="125">
        <f>SUM(E559:E576)</f>
        <v>3975</v>
      </c>
      <c r="F558" s="98">
        <f t="shared" si="3"/>
        <v>0.987577639751553</v>
      </c>
      <c r="G558" s="98">
        <v>1.07811228641172</v>
      </c>
    </row>
    <row r="559" s="65" customFormat="1" customHeight="1" spans="1:7">
      <c r="A559" s="92">
        <v>2080101</v>
      </c>
      <c r="B559" s="92" t="s">
        <v>81</v>
      </c>
      <c r="C559" s="126"/>
      <c r="D559" s="126"/>
      <c r="E559" s="102">
        <v>128</v>
      </c>
      <c r="F559" s="99"/>
      <c r="G559" s="99">
        <v>1.10344827586207</v>
      </c>
    </row>
    <row r="560" s="65" customFormat="1" customHeight="1" spans="1:7">
      <c r="A560" s="92">
        <v>2080102</v>
      </c>
      <c r="B560" s="92" t="s">
        <v>82</v>
      </c>
      <c r="C560" s="126"/>
      <c r="D560" s="126"/>
      <c r="E560" s="102"/>
      <c r="F560" s="99"/>
      <c r="G560" s="99"/>
    </row>
    <row r="561" s="65" customFormat="1" customHeight="1" spans="1:7">
      <c r="A561" s="92">
        <v>2080103</v>
      </c>
      <c r="B561" s="92" t="s">
        <v>83</v>
      </c>
      <c r="C561" s="126"/>
      <c r="D561" s="126"/>
      <c r="E561" s="102"/>
      <c r="F561" s="99"/>
      <c r="G561" s="99"/>
    </row>
    <row r="562" s="65" customFormat="1" customHeight="1" spans="1:7">
      <c r="A562" s="92">
        <v>2080104</v>
      </c>
      <c r="B562" s="92" t="s">
        <v>453</v>
      </c>
      <c r="C562" s="126"/>
      <c r="D562" s="126"/>
      <c r="E562" s="102"/>
      <c r="F562" s="99"/>
      <c r="G562" s="99"/>
    </row>
    <row r="563" s="65" customFormat="1" customHeight="1" spans="1:7">
      <c r="A563" s="92">
        <v>2080105</v>
      </c>
      <c r="B563" s="92" t="s">
        <v>454</v>
      </c>
      <c r="C563" s="126"/>
      <c r="D563" s="126"/>
      <c r="E563" s="102">
        <v>59</v>
      </c>
      <c r="F563" s="99"/>
      <c r="G563" s="99">
        <v>0.880597014925373</v>
      </c>
    </row>
    <row r="564" s="65" customFormat="1" customHeight="1" spans="1:7">
      <c r="A564" s="92">
        <v>2080106</v>
      </c>
      <c r="B564" s="92" t="s">
        <v>455</v>
      </c>
      <c r="C564" s="126"/>
      <c r="D564" s="126"/>
      <c r="E564" s="102">
        <v>1073</v>
      </c>
      <c r="F564" s="99"/>
      <c r="G564" s="99">
        <v>1.04377431906615</v>
      </c>
    </row>
    <row r="565" s="65" customFormat="1" customHeight="1" spans="1:7">
      <c r="A565" s="92">
        <v>2080107</v>
      </c>
      <c r="B565" s="92" t="s">
        <v>456</v>
      </c>
      <c r="C565" s="126"/>
      <c r="D565" s="126"/>
      <c r="E565" s="102"/>
      <c r="F565" s="99"/>
      <c r="G565" s="99"/>
    </row>
    <row r="566" s="65" customFormat="1" customHeight="1" spans="1:7">
      <c r="A566" s="92">
        <v>2080108</v>
      </c>
      <c r="B566" s="92" t="s">
        <v>119</v>
      </c>
      <c r="C566" s="126"/>
      <c r="D566" s="126"/>
      <c r="E566" s="102"/>
      <c r="F566" s="99"/>
      <c r="G566" s="99"/>
    </row>
    <row r="567" s="65" customFormat="1" customHeight="1" spans="1:7">
      <c r="A567" s="92">
        <v>2080109</v>
      </c>
      <c r="B567" s="92" t="s">
        <v>457</v>
      </c>
      <c r="C567" s="126"/>
      <c r="D567" s="126"/>
      <c r="E567" s="102">
        <v>86</v>
      </c>
      <c r="F567" s="99"/>
      <c r="G567" s="99">
        <v>1.02380952380952</v>
      </c>
    </row>
    <row r="568" s="65" customFormat="1" customHeight="1" spans="1:7">
      <c r="A568" s="92">
        <v>2080110</v>
      </c>
      <c r="B568" s="92" t="s">
        <v>458</v>
      </c>
      <c r="C568" s="126"/>
      <c r="D568" s="126"/>
      <c r="E568" s="102"/>
      <c r="F568" s="99"/>
      <c r="G568" s="99"/>
    </row>
    <row r="569" s="65" customFormat="1" customHeight="1" spans="1:7">
      <c r="A569" s="92">
        <v>2080111</v>
      </c>
      <c r="B569" s="92" t="s">
        <v>459</v>
      </c>
      <c r="C569" s="126"/>
      <c r="D569" s="126"/>
      <c r="E569" s="102"/>
      <c r="F569" s="99"/>
      <c r="G569" s="99"/>
    </row>
    <row r="570" s="65" customFormat="1" customHeight="1" spans="1:7">
      <c r="A570" s="92">
        <v>2080112</v>
      </c>
      <c r="B570" s="92" t="s">
        <v>460</v>
      </c>
      <c r="C570" s="126"/>
      <c r="D570" s="126"/>
      <c r="E570" s="102">
        <v>45</v>
      </c>
      <c r="F570" s="99"/>
      <c r="G570" s="99">
        <v>1.04651162790698</v>
      </c>
    </row>
    <row r="571" s="65" customFormat="1" customHeight="1" spans="1:7">
      <c r="A571" s="92">
        <v>2080113</v>
      </c>
      <c r="B571" s="92" t="s">
        <v>461</v>
      </c>
      <c r="C571" s="126"/>
      <c r="D571" s="126"/>
      <c r="E571" s="102"/>
      <c r="F571" s="99"/>
      <c r="G571" s="99"/>
    </row>
    <row r="572" s="65" customFormat="1" customHeight="1" spans="1:7">
      <c r="A572" s="92">
        <v>2080114</v>
      </c>
      <c r="B572" s="92" t="s">
        <v>462</v>
      </c>
      <c r="C572" s="126"/>
      <c r="D572" s="126"/>
      <c r="E572" s="102"/>
      <c r="F572" s="99"/>
      <c r="G572" s="99"/>
    </row>
    <row r="573" s="65" customFormat="1" customHeight="1" spans="1:7">
      <c r="A573" s="92">
        <v>2080115</v>
      </c>
      <c r="B573" s="92" t="s">
        <v>463</v>
      </c>
      <c r="C573" s="126"/>
      <c r="D573" s="126"/>
      <c r="E573" s="102"/>
      <c r="F573" s="99"/>
      <c r="G573" s="99"/>
    </row>
    <row r="574" s="65" customFormat="1" customHeight="1" spans="1:7">
      <c r="A574" s="92">
        <v>2080116</v>
      </c>
      <c r="B574" s="92" t="s">
        <v>464</v>
      </c>
      <c r="C574" s="126"/>
      <c r="D574" s="126"/>
      <c r="E574" s="102">
        <v>860</v>
      </c>
      <c r="F574" s="99"/>
      <c r="G574" s="99">
        <v>1.49046793760832</v>
      </c>
    </row>
    <row r="575" s="65" customFormat="1" customHeight="1" spans="1:7">
      <c r="A575" s="92">
        <v>2080150</v>
      </c>
      <c r="B575" s="92" t="s">
        <v>90</v>
      </c>
      <c r="C575" s="126"/>
      <c r="D575" s="126"/>
      <c r="E575" s="102"/>
      <c r="F575" s="99"/>
      <c r="G575" s="99"/>
    </row>
    <row r="576" s="65" customFormat="1" customHeight="1" spans="1:7">
      <c r="A576" s="92">
        <v>2080199</v>
      </c>
      <c r="B576" s="92" t="s">
        <v>465</v>
      </c>
      <c r="C576" s="126"/>
      <c r="D576" s="126"/>
      <c r="E576" s="102">
        <v>1724</v>
      </c>
      <c r="F576" s="99"/>
      <c r="G576" s="99">
        <v>0.972911963882618</v>
      </c>
    </row>
    <row r="577" s="65" customFormat="1" customHeight="1" spans="1:7">
      <c r="A577" s="92">
        <v>20802</v>
      </c>
      <c r="B577" s="124" t="s">
        <v>466</v>
      </c>
      <c r="C577" s="127">
        <v>2648</v>
      </c>
      <c r="D577" s="127">
        <v>3082</v>
      </c>
      <c r="E577" s="125">
        <f>SUM(E578:E584)</f>
        <v>2699</v>
      </c>
      <c r="F577" s="98">
        <f>E577/D577</f>
        <v>0.875730045425049</v>
      </c>
      <c r="G577" s="98">
        <v>1.11390837804375</v>
      </c>
    </row>
    <row r="578" s="65" customFormat="1" customHeight="1" spans="1:7">
      <c r="A578" s="92">
        <v>2080201</v>
      </c>
      <c r="B578" s="92" t="s">
        <v>81</v>
      </c>
      <c r="C578" s="126"/>
      <c r="D578" s="126"/>
      <c r="E578" s="102">
        <v>91</v>
      </c>
      <c r="F578" s="99"/>
      <c r="G578" s="99">
        <v>0.957894736842105</v>
      </c>
    </row>
    <row r="579" s="65" customFormat="1" customHeight="1" spans="1:7">
      <c r="A579" s="92">
        <v>2080202</v>
      </c>
      <c r="B579" s="92" t="s">
        <v>82</v>
      </c>
      <c r="C579" s="126"/>
      <c r="D579" s="126"/>
      <c r="E579" s="102"/>
      <c r="F579" s="99"/>
      <c r="G579" s="99"/>
    </row>
    <row r="580" s="65" customFormat="1" customHeight="1" spans="1:7">
      <c r="A580" s="92">
        <v>2080203</v>
      </c>
      <c r="B580" s="92" t="s">
        <v>83</v>
      </c>
      <c r="C580" s="126"/>
      <c r="D580" s="126"/>
      <c r="E580" s="102"/>
      <c r="F580" s="99"/>
      <c r="G580" s="99"/>
    </row>
    <row r="581" s="65" customFormat="1" customHeight="1" spans="1:7">
      <c r="A581" s="92">
        <v>2080206</v>
      </c>
      <c r="B581" s="92" t="s">
        <v>467</v>
      </c>
      <c r="C581" s="126"/>
      <c r="D581" s="126"/>
      <c r="E581" s="102"/>
      <c r="F581" s="99"/>
      <c r="G581" s="99">
        <v>0</v>
      </c>
    </row>
    <row r="582" s="65" customFormat="1" customHeight="1" spans="1:7">
      <c r="A582" s="92">
        <v>2080207</v>
      </c>
      <c r="B582" s="92" t="s">
        <v>468</v>
      </c>
      <c r="C582" s="126"/>
      <c r="D582" s="126"/>
      <c r="E582" s="102"/>
      <c r="F582" s="99"/>
      <c r="G582" s="99">
        <v>0</v>
      </c>
    </row>
    <row r="583" s="65" customFormat="1" customHeight="1" spans="1:7">
      <c r="A583" s="92">
        <v>2080208</v>
      </c>
      <c r="B583" s="92" t="s">
        <v>469</v>
      </c>
      <c r="C583" s="126"/>
      <c r="D583" s="126"/>
      <c r="E583" s="102">
        <v>2558</v>
      </c>
      <c r="F583" s="99"/>
      <c r="G583" s="99">
        <v>1.11898512685914</v>
      </c>
    </row>
    <row r="584" s="65" customFormat="1" customHeight="1" spans="1:7">
      <c r="A584" s="92">
        <v>2080299</v>
      </c>
      <c r="B584" s="92" t="s">
        <v>470</v>
      </c>
      <c r="C584" s="126"/>
      <c r="D584" s="126"/>
      <c r="E584" s="102">
        <v>50</v>
      </c>
      <c r="F584" s="99"/>
      <c r="G584" s="99">
        <v>0.925925925925926</v>
      </c>
    </row>
    <row r="585" s="65" customFormat="1" customHeight="1" spans="1:7">
      <c r="A585" s="92">
        <v>20804</v>
      </c>
      <c r="B585" s="124" t="s">
        <v>471</v>
      </c>
      <c r="C585" s="126"/>
      <c r="D585" s="126"/>
      <c r="E585" s="102"/>
      <c r="F585" s="99"/>
      <c r="G585" s="99"/>
    </row>
    <row r="586" s="65" customFormat="1" customHeight="1" spans="1:7">
      <c r="A586" s="92">
        <v>2080402</v>
      </c>
      <c r="B586" s="92" t="s">
        <v>472</v>
      </c>
      <c r="C586" s="126"/>
      <c r="D586" s="126"/>
      <c r="E586" s="102"/>
      <c r="F586" s="99"/>
      <c r="G586" s="99"/>
    </row>
    <row r="587" s="65" customFormat="1" customHeight="1" spans="1:7">
      <c r="A587" s="92">
        <v>20805</v>
      </c>
      <c r="B587" s="124" t="s">
        <v>473</v>
      </c>
      <c r="C587" s="127">
        <v>17632</v>
      </c>
      <c r="D587" s="127">
        <v>16505</v>
      </c>
      <c r="E587" s="125">
        <f>SUM(E588:E595)</f>
        <v>16487</v>
      </c>
      <c r="F587" s="98">
        <f>E587/D587</f>
        <v>0.998909421387458</v>
      </c>
      <c r="G587" s="98">
        <v>0.991281866281866</v>
      </c>
    </row>
    <row r="588" s="65" customFormat="1" customHeight="1" spans="1:7">
      <c r="A588" s="92">
        <v>2080501</v>
      </c>
      <c r="B588" s="92" t="s">
        <v>474</v>
      </c>
      <c r="C588" s="126"/>
      <c r="D588" s="126"/>
      <c r="E588" s="102">
        <v>451</v>
      </c>
      <c r="F588" s="99"/>
      <c r="G588" s="99">
        <v>1.25977653631285</v>
      </c>
    </row>
    <row r="589" s="65" customFormat="1" customHeight="1" spans="1:7">
      <c r="A589" s="92">
        <v>2080502</v>
      </c>
      <c r="B589" s="92" t="s">
        <v>475</v>
      </c>
      <c r="C589" s="126"/>
      <c r="D589" s="126"/>
      <c r="E589" s="102">
        <v>1855</v>
      </c>
      <c r="F589" s="99"/>
      <c r="G589" s="99">
        <v>1.10548271752086</v>
      </c>
    </row>
    <row r="590" s="65" customFormat="1" customHeight="1" spans="1:7">
      <c r="A590" s="92">
        <v>2080503</v>
      </c>
      <c r="B590" s="92" t="s">
        <v>476</v>
      </c>
      <c r="C590" s="126"/>
      <c r="D590" s="126"/>
      <c r="E590" s="102"/>
      <c r="F590" s="99"/>
      <c r="G590" s="99"/>
    </row>
    <row r="591" s="65" customFormat="1" customHeight="1" spans="1:7">
      <c r="A591" s="92">
        <v>2080505</v>
      </c>
      <c r="B591" s="92" t="s">
        <v>477</v>
      </c>
      <c r="C591" s="126"/>
      <c r="D591" s="126"/>
      <c r="E591" s="102">
        <v>4575</v>
      </c>
      <c r="F591" s="99"/>
      <c r="G591" s="99">
        <v>1.05755894590846</v>
      </c>
    </row>
    <row r="592" s="65" customFormat="1" customHeight="1" spans="1:7">
      <c r="A592" s="92">
        <v>2080506</v>
      </c>
      <c r="B592" s="92" t="s">
        <v>478</v>
      </c>
      <c r="C592" s="126"/>
      <c r="D592" s="126"/>
      <c r="E592" s="102">
        <v>4906</v>
      </c>
      <c r="F592" s="99"/>
      <c r="G592" s="99">
        <v>1.29411764705882</v>
      </c>
    </row>
    <row r="593" s="65" customFormat="1" customHeight="1" spans="1:7">
      <c r="A593" s="92">
        <v>2080507</v>
      </c>
      <c r="B593" s="92" t="s">
        <v>479</v>
      </c>
      <c r="C593" s="126"/>
      <c r="D593" s="126"/>
      <c r="E593" s="102">
        <v>4700</v>
      </c>
      <c r="F593" s="99"/>
      <c r="G593" s="99">
        <v>0.72542058959716</v>
      </c>
    </row>
    <row r="594" s="65" customFormat="1" customHeight="1" spans="1:7">
      <c r="A594" s="92">
        <v>2080508</v>
      </c>
      <c r="B594" s="92" t="s">
        <v>480</v>
      </c>
      <c r="C594" s="126"/>
      <c r="D594" s="126"/>
      <c r="E594" s="102"/>
      <c r="F594" s="99"/>
      <c r="G594" s="99"/>
    </row>
    <row r="595" s="65" customFormat="1" customHeight="1" spans="1:7">
      <c r="A595" s="92">
        <v>2080599</v>
      </c>
      <c r="B595" s="92" t="s">
        <v>481</v>
      </c>
      <c r="C595" s="126"/>
      <c r="D595" s="126"/>
      <c r="E595" s="102"/>
      <c r="F595" s="99"/>
      <c r="G595" s="99"/>
    </row>
    <row r="596" s="65" customFormat="1" customHeight="1" spans="1:7">
      <c r="A596" s="92">
        <v>20806</v>
      </c>
      <c r="B596" s="124" t="s">
        <v>482</v>
      </c>
      <c r="C596" s="126"/>
      <c r="D596" s="126"/>
      <c r="E596" s="102"/>
      <c r="F596" s="99"/>
      <c r="G596" s="99"/>
    </row>
    <row r="597" s="65" customFormat="1" customHeight="1" spans="1:7">
      <c r="A597" s="92">
        <v>2080601</v>
      </c>
      <c r="B597" s="92" t="s">
        <v>483</v>
      </c>
      <c r="C597" s="126"/>
      <c r="D597" s="126"/>
      <c r="E597" s="102"/>
      <c r="F597" s="99"/>
      <c r="G597" s="99"/>
    </row>
    <row r="598" s="65" customFormat="1" customHeight="1" spans="1:7">
      <c r="A598" s="92">
        <v>2080602</v>
      </c>
      <c r="B598" s="92" t="s">
        <v>484</v>
      </c>
      <c r="C598" s="126"/>
      <c r="D598" s="126"/>
      <c r="E598" s="102"/>
      <c r="F598" s="99"/>
      <c r="G598" s="99"/>
    </row>
    <row r="599" s="65" customFormat="1" customHeight="1" spans="1:7">
      <c r="A599" s="92">
        <v>2080699</v>
      </c>
      <c r="B599" s="92" t="s">
        <v>485</v>
      </c>
      <c r="C599" s="126"/>
      <c r="D599" s="126"/>
      <c r="E599" s="102"/>
      <c r="F599" s="99"/>
      <c r="G599" s="99"/>
    </row>
    <row r="600" s="65" customFormat="1" customHeight="1" spans="1:7">
      <c r="A600" s="92">
        <v>20807</v>
      </c>
      <c r="B600" s="124" t="s">
        <v>486</v>
      </c>
      <c r="C600" s="127">
        <v>4304</v>
      </c>
      <c r="D600" s="127">
        <v>5817</v>
      </c>
      <c r="E600" s="125">
        <f>SUM(E601:E609)</f>
        <v>5794</v>
      </c>
      <c r="F600" s="98">
        <f>E600/D600</f>
        <v>0.996046071858346</v>
      </c>
      <c r="G600" s="98">
        <v>0.955632525152565</v>
      </c>
    </row>
    <row r="601" s="65" customFormat="1" customHeight="1" spans="1:7">
      <c r="A601" s="92">
        <v>2080701</v>
      </c>
      <c r="B601" s="92" t="s">
        <v>487</v>
      </c>
      <c r="C601" s="126"/>
      <c r="D601" s="126"/>
      <c r="E601" s="102"/>
      <c r="F601" s="99"/>
      <c r="G601" s="99"/>
    </row>
    <row r="602" s="65" customFormat="1" customHeight="1" spans="1:7">
      <c r="A602" s="92">
        <v>2080702</v>
      </c>
      <c r="B602" s="92" t="s">
        <v>488</v>
      </c>
      <c r="C602" s="126"/>
      <c r="D602" s="126"/>
      <c r="E602" s="102"/>
      <c r="F602" s="99"/>
      <c r="G602" s="99"/>
    </row>
    <row r="603" s="65" customFormat="1" customHeight="1" spans="1:7">
      <c r="A603" s="92">
        <v>2080704</v>
      </c>
      <c r="B603" s="92" t="s">
        <v>489</v>
      </c>
      <c r="C603" s="126"/>
      <c r="D603" s="126"/>
      <c r="E603" s="102"/>
      <c r="F603" s="99"/>
      <c r="G603" s="99"/>
    </row>
    <row r="604" s="65" customFormat="1" customHeight="1" spans="1:7">
      <c r="A604" s="92">
        <v>2080705</v>
      </c>
      <c r="B604" s="92" t="s">
        <v>490</v>
      </c>
      <c r="C604" s="126"/>
      <c r="D604" s="126"/>
      <c r="E604" s="102">
        <v>68</v>
      </c>
      <c r="F604" s="99"/>
      <c r="G604" s="99"/>
    </row>
    <row r="605" s="65" customFormat="1" customHeight="1" spans="1:7">
      <c r="A605" s="92">
        <v>2080709</v>
      </c>
      <c r="B605" s="92" t="s">
        <v>491</v>
      </c>
      <c r="C605" s="126"/>
      <c r="D605" s="126"/>
      <c r="E605" s="102"/>
      <c r="F605" s="99"/>
      <c r="G605" s="99"/>
    </row>
    <row r="606" s="65" customFormat="1" customHeight="1" spans="1:7">
      <c r="A606" s="92">
        <v>2080711</v>
      </c>
      <c r="B606" s="92" t="s">
        <v>492</v>
      </c>
      <c r="C606" s="126"/>
      <c r="D606" s="126"/>
      <c r="E606" s="102"/>
      <c r="F606" s="99"/>
      <c r="G606" s="99"/>
    </row>
    <row r="607" s="65" customFormat="1" customHeight="1" spans="1:7">
      <c r="A607" s="92">
        <v>2080712</v>
      </c>
      <c r="B607" s="92" t="s">
        <v>493</v>
      </c>
      <c r="C607" s="126"/>
      <c r="D607" s="126"/>
      <c r="E607" s="102"/>
      <c r="F607" s="99"/>
      <c r="G607" s="99"/>
    </row>
    <row r="608" s="65" customFormat="1" customHeight="1" spans="1:7">
      <c r="A608" s="92">
        <v>2080713</v>
      </c>
      <c r="B608" s="92" t="s">
        <v>494</v>
      </c>
      <c r="C608" s="126"/>
      <c r="D608" s="126"/>
      <c r="E608" s="102"/>
      <c r="F608" s="99"/>
      <c r="G608" s="99"/>
    </row>
    <row r="609" s="65" customFormat="1" customHeight="1" spans="1:7">
      <c r="A609" s="92">
        <v>2080799</v>
      </c>
      <c r="B609" s="92" t="s">
        <v>495</v>
      </c>
      <c r="C609" s="126"/>
      <c r="D609" s="126"/>
      <c r="E609" s="102">
        <v>5726</v>
      </c>
      <c r="F609" s="99"/>
      <c r="G609" s="99">
        <v>0.944416955302655</v>
      </c>
    </row>
    <row r="610" s="65" customFormat="1" customHeight="1" spans="1:7">
      <c r="A610" s="92">
        <v>20808</v>
      </c>
      <c r="B610" s="124" t="s">
        <v>496</v>
      </c>
      <c r="C610" s="127">
        <v>1617</v>
      </c>
      <c r="D610" s="127">
        <v>1975</v>
      </c>
      <c r="E610" s="125">
        <f>SUM(E611:E618)</f>
        <v>1893</v>
      </c>
      <c r="F610" s="98">
        <f>E610/D610</f>
        <v>0.958481012658228</v>
      </c>
      <c r="G610" s="98">
        <v>1.0106780565937</v>
      </c>
    </row>
    <row r="611" s="65" customFormat="1" customHeight="1" spans="1:7">
      <c r="A611" s="92">
        <v>2080801</v>
      </c>
      <c r="B611" s="92" t="s">
        <v>497</v>
      </c>
      <c r="C611" s="126"/>
      <c r="D611" s="126"/>
      <c r="E611" s="102">
        <v>455</v>
      </c>
      <c r="F611" s="99"/>
      <c r="G611" s="99">
        <v>0.696784073506891</v>
      </c>
    </row>
    <row r="612" s="65" customFormat="1" customHeight="1" spans="1:7">
      <c r="A612" s="92">
        <v>2080802</v>
      </c>
      <c r="B612" s="92" t="s">
        <v>498</v>
      </c>
      <c r="C612" s="126"/>
      <c r="D612" s="126"/>
      <c r="E612" s="102">
        <v>567</v>
      </c>
      <c r="F612" s="99"/>
      <c r="G612" s="99">
        <v>0.570422535211268</v>
      </c>
    </row>
    <row r="613" s="65" customFormat="1" customHeight="1" spans="1:7">
      <c r="A613" s="92">
        <v>2080803</v>
      </c>
      <c r="B613" s="92" t="s">
        <v>499</v>
      </c>
      <c r="C613" s="126"/>
      <c r="D613" s="126"/>
      <c r="E613" s="102"/>
      <c r="F613" s="99"/>
      <c r="G613" s="99"/>
    </row>
    <row r="614" s="65" customFormat="1" customHeight="1" spans="1:7">
      <c r="A614" s="92">
        <v>2080805</v>
      </c>
      <c r="B614" s="92" t="s">
        <v>500</v>
      </c>
      <c r="C614" s="126"/>
      <c r="D614" s="126"/>
      <c r="E614" s="102">
        <v>863</v>
      </c>
      <c r="F614" s="99"/>
      <c r="G614" s="99">
        <v>3.81858407079646</v>
      </c>
    </row>
    <row r="615" s="65" customFormat="1" customHeight="1" spans="1:7">
      <c r="A615" s="92">
        <v>2080806</v>
      </c>
      <c r="B615" s="92" t="s">
        <v>501</v>
      </c>
      <c r="C615" s="126"/>
      <c r="D615" s="126"/>
      <c r="E615" s="102"/>
      <c r="F615" s="99"/>
      <c r="G615" s="99"/>
    </row>
    <row r="616" s="65" customFormat="1" customHeight="1" spans="1:7">
      <c r="A616" s="92">
        <v>2080807</v>
      </c>
      <c r="B616" s="92" t="s">
        <v>502</v>
      </c>
      <c r="C616" s="126"/>
      <c r="D616" s="126"/>
      <c r="E616" s="102"/>
      <c r="F616" s="99"/>
      <c r="G616" s="99"/>
    </row>
    <row r="617" s="65" customFormat="1" customHeight="1" spans="1:7">
      <c r="A617" s="92">
        <v>2080808</v>
      </c>
      <c r="B617" s="92" t="s">
        <v>503</v>
      </c>
      <c r="C617" s="126"/>
      <c r="D617" s="126"/>
      <c r="E617" s="102">
        <v>8</v>
      </c>
      <c r="F617" s="99"/>
      <c r="G617" s="99"/>
    </row>
    <row r="618" s="65" customFormat="1" customHeight="1" spans="1:7">
      <c r="A618" s="92">
        <v>2080899</v>
      </c>
      <c r="B618" s="92" t="s">
        <v>504</v>
      </c>
      <c r="C618" s="126"/>
      <c r="D618" s="126"/>
      <c r="E618" s="102"/>
      <c r="F618" s="99"/>
      <c r="G618" s="99"/>
    </row>
    <row r="619" s="65" customFormat="1" customHeight="1" spans="1:7">
      <c r="A619" s="92">
        <v>20809</v>
      </c>
      <c r="B619" s="124" t="s">
        <v>505</v>
      </c>
      <c r="C619" s="127">
        <v>371</v>
      </c>
      <c r="D619" s="127">
        <v>742</v>
      </c>
      <c r="E619" s="125">
        <f>SUM(E620:E625)</f>
        <v>544</v>
      </c>
      <c r="F619" s="98">
        <f>E619/D619</f>
        <v>0.733153638814016</v>
      </c>
      <c r="G619" s="98">
        <v>1.68944099378882</v>
      </c>
    </row>
    <row r="620" s="65" customFormat="1" customHeight="1" spans="1:7">
      <c r="A620" s="92">
        <v>2080901</v>
      </c>
      <c r="B620" s="92" t="s">
        <v>506</v>
      </c>
      <c r="C620" s="126"/>
      <c r="D620" s="126"/>
      <c r="E620" s="102">
        <v>511</v>
      </c>
      <c r="F620" s="99"/>
      <c r="G620" s="99">
        <v>1.21377672209026</v>
      </c>
    </row>
    <row r="621" s="65" customFormat="1" customHeight="1" spans="1:7">
      <c r="A621" s="92">
        <v>2080902</v>
      </c>
      <c r="B621" s="92" t="s">
        <v>507</v>
      </c>
      <c r="C621" s="126"/>
      <c r="D621" s="126"/>
      <c r="E621" s="102"/>
      <c r="F621" s="99"/>
      <c r="G621" s="99">
        <v>0</v>
      </c>
    </row>
    <row r="622" s="65" customFormat="1" customHeight="1" spans="1:7">
      <c r="A622" s="92">
        <v>2080903</v>
      </c>
      <c r="B622" s="92" t="s">
        <v>508</v>
      </c>
      <c r="C622" s="126"/>
      <c r="D622" s="126"/>
      <c r="E622" s="102">
        <v>2</v>
      </c>
      <c r="F622" s="99"/>
      <c r="G622" s="99">
        <v>0.666666666666667</v>
      </c>
    </row>
    <row r="623" s="65" customFormat="1" customHeight="1" spans="1:7">
      <c r="A623" s="92">
        <v>2080904</v>
      </c>
      <c r="B623" s="92" t="s">
        <v>509</v>
      </c>
      <c r="C623" s="126"/>
      <c r="D623" s="126"/>
      <c r="E623" s="102">
        <v>31</v>
      </c>
      <c r="F623" s="99"/>
      <c r="G623" s="99">
        <v>1.82352941176471</v>
      </c>
    </row>
    <row r="624" s="65" customFormat="1" customHeight="1" spans="1:7">
      <c r="A624" s="92">
        <v>2080905</v>
      </c>
      <c r="B624" s="92" t="s">
        <v>510</v>
      </c>
      <c r="C624" s="126"/>
      <c r="D624" s="126"/>
      <c r="E624" s="102"/>
      <c r="F624" s="99"/>
      <c r="G624" s="99"/>
    </row>
    <row r="625" s="65" customFormat="1" customHeight="1" spans="1:7">
      <c r="A625" s="92">
        <v>2080999</v>
      </c>
      <c r="B625" s="92" t="s">
        <v>511</v>
      </c>
      <c r="C625" s="126"/>
      <c r="D625" s="126"/>
      <c r="E625" s="102"/>
      <c r="F625" s="99"/>
      <c r="G625" s="99"/>
    </row>
    <row r="626" s="65" customFormat="1" customHeight="1" spans="1:7">
      <c r="A626" s="92">
        <v>20810</v>
      </c>
      <c r="B626" s="124" t="s">
        <v>512</v>
      </c>
      <c r="C626" s="127">
        <v>287</v>
      </c>
      <c r="D626" s="127">
        <v>617</v>
      </c>
      <c r="E626" s="125">
        <f>SUM(E627:E633)</f>
        <v>525</v>
      </c>
      <c r="F626" s="98">
        <f>E626/D626</f>
        <v>0.850891410048622</v>
      </c>
      <c r="G626" s="98">
        <v>1.13636363636364</v>
      </c>
    </row>
    <row r="627" s="65" customFormat="1" customHeight="1" spans="1:7">
      <c r="A627" s="92">
        <v>2081001</v>
      </c>
      <c r="B627" s="92" t="s">
        <v>513</v>
      </c>
      <c r="C627" s="126"/>
      <c r="D627" s="126"/>
      <c r="E627" s="102">
        <v>125</v>
      </c>
      <c r="F627" s="99"/>
      <c r="G627" s="99">
        <v>1.22549019607843</v>
      </c>
    </row>
    <row r="628" s="65" customFormat="1" customHeight="1" spans="1:7">
      <c r="A628" s="92">
        <v>2081002</v>
      </c>
      <c r="B628" s="92" t="s">
        <v>514</v>
      </c>
      <c r="C628" s="126"/>
      <c r="D628" s="126"/>
      <c r="E628" s="102">
        <v>367</v>
      </c>
      <c r="F628" s="99"/>
      <c r="G628" s="99">
        <v>1.12923076923077</v>
      </c>
    </row>
    <row r="629" s="65" customFormat="1" customHeight="1" spans="1:7">
      <c r="A629" s="92">
        <v>2081003</v>
      </c>
      <c r="B629" s="92" t="s">
        <v>515</v>
      </c>
      <c r="C629" s="126"/>
      <c r="D629" s="126"/>
      <c r="E629" s="102"/>
      <c r="F629" s="99"/>
      <c r="G629" s="99"/>
    </row>
    <row r="630" s="65" customFormat="1" customHeight="1" spans="1:7">
      <c r="A630" s="92">
        <v>2081004</v>
      </c>
      <c r="B630" s="92" t="s">
        <v>516</v>
      </c>
      <c r="C630" s="126"/>
      <c r="D630" s="126"/>
      <c r="E630" s="102">
        <v>33</v>
      </c>
      <c r="F630" s="99"/>
      <c r="G630" s="99">
        <v>0.942857142857143</v>
      </c>
    </row>
    <row r="631" s="65" customFormat="1" customHeight="1" spans="1:7">
      <c r="A631" s="92">
        <v>2081005</v>
      </c>
      <c r="B631" s="92" t="s">
        <v>517</v>
      </c>
      <c r="C631" s="126"/>
      <c r="D631" s="126"/>
      <c r="E631" s="102"/>
      <c r="F631" s="99"/>
      <c r="G631" s="99"/>
    </row>
    <row r="632" s="65" customFormat="1" customHeight="1" spans="1:7">
      <c r="A632" s="92">
        <v>2081006</v>
      </c>
      <c r="B632" s="92" t="s">
        <v>518</v>
      </c>
      <c r="C632" s="126"/>
      <c r="D632" s="126"/>
      <c r="E632" s="102"/>
      <c r="F632" s="99"/>
      <c r="G632" s="99"/>
    </row>
    <row r="633" s="65" customFormat="1" customHeight="1" spans="1:7">
      <c r="A633" s="92">
        <v>2081099</v>
      </c>
      <c r="B633" s="92" t="s">
        <v>519</v>
      </c>
      <c r="C633" s="126"/>
      <c r="D633" s="126"/>
      <c r="E633" s="102"/>
      <c r="F633" s="99"/>
      <c r="G633" s="99"/>
    </row>
    <row r="634" s="65" customFormat="1" customHeight="1" spans="1:7">
      <c r="A634" s="92">
        <v>20811</v>
      </c>
      <c r="B634" s="124" t="s">
        <v>520</v>
      </c>
      <c r="C634" s="127">
        <v>574</v>
      </c>
      <c r="D634" s="127">
        <v>2336</v>
      </c>
      <c r="E634" s="125">
        <f>SUM(E635:E642)</f>
        <v>1714</v>
      </c>
      <c r="F634" s="98">
        <f>E634/D634</f>
        <v>0.733732876712329</v>
      </c>
      <c r="G634" s="98">
        <v>1.10723514211886</v>
      </c>
    </row>
    <row r="635" s="65" customFormat="1" customHeight="1" spans="1:7">
      <c r="A635" s="92">
        <v>2081101</v>
      </c>
      <c r="B635" s="92" t="s">
        <v>81</v>
      </c>
      <c r="C635" s="126"/>
      <c r="D635" s="126"/>
      <c r="E635" s="102">
        <v>53</v>
      </c>
      <c r="F635" s="99"/>
      <c r="G635" s="99">
        <v>0.913793103448276</v>
      </c>
    </row>
    <row r="636" s="65" customFormat="1" customHeight="1" spans="1:7">
      <c r="A636" s="92">
        <v>2081102</v>
      </c>
      <c r="B636" s="92" t="s">
        <v>82</v>
      </c>
      <c r="C636" s="126"/>
      <c r="D636" s="126"/>
      <c r="E636" s="102"/>
      <c r="F636" s="99"/>
      <c r="G636" s="99"/>
    </row>
    <row r="637" s="65" customFormat="1" customHeight="1" spans="1:7">
      <c r="A637" s="92">
        <v>2081103</v>
      </c>
      <c r="B637" s="92" t="s">
        <v>83</v>
      </c>
      <c r="C637" s="126"/>
      <c r="D637" s="126"/>
      <c r="E637" s="102"/>
      <c r="F637" s="99"/>
      <c r="G637" s="99"/>
    </row>
    <row r="638" s="65" customFormat="1" customHeight="1" spans="1:7">
      <c r="A638" s="92">
        <v>2081104</v>
      </c>
      <c r="B638" s="92" t="s">
        <v>521</v>
      </c>
      <c r="C638" s="126"/>
      <c r="D638" s="126"/>
      <c r="E638" s="102">
        <v>191</v>
      </c>
      <c r="F638" s="99"/>
      <c r="G638" s="99">
        <v>1.27333333333333</v>
      </c>
    </row>
    <row r="639" s="65" customFormat="1" customHeight="1" spans="1:7">
      <c r="A639" s="92">
        <v>2081105</v>
      </c>
      <c r="B639" s="92" t="s">
        <v>522</v>
      </c>
      <c r="C639" s="126"/>
      <c r="D639" s="126"/>
      <c r="E639" s="102">
        <v>178</v>
      </c>
      <c r="F639" s="99"/>
      <c r="G639" s="99">
        <v>0.847619047619048</v>
      </c>
    </row>
    <row r="640" s="65" customFormat="1" customHeight="1" spans="1:7">
      <c r="A640" s="92">
        <v>2081106</v>
      </c>
      <c r="B640" s="92" t="s">
        <v>523</v>
      </c>
      <c r="C640" s="126"/>
      <c r="D640" s="126"/>
      <c r="E640" s="102">
        <v>15</v>
      </c>
      <c r="F640" s="99"/>
      <c r="G640" s="99"/>
    </row>
    <row r="641" s="65" customFormat="1" customHeight="1" spans="1:7">
      <c r="A641" s="92">
        <v>2081107</v>
      </c>
      <c r="B641" s="92" t="s">
        <v>524</v>
      </c>
      <c r="C641" s="126"/>
      <c r="D641" s="126"/>
      <c r="E641" s="102">
        <v>404</v>
      </c>
      <c r="F641" s="99"/>
      <c r="G641" s="99">
        <v>1.06036745406824</v>
      </c>
    </row>
    <row r="642" s="65" customFormat="1" customHeight="1" spans="1:7">
      <c r="A642" s="92">
        <v>2081199</v>
      </c>
      <c r="B642" s="92" t="s">
        <v>525</v>
      </c>
      <c r="C642" s="126"/>
      <c r="D642" s="126"/>
      <c r="E642" s="102">
        <v>873</v>
      </c>
      <c r="F642" s="99"/>
      <c r="G642" s="99">
        <v>1.16555407209613</v>
      </c>
    </row>
    <row r="643" s="65" customFormat="1" customHeight="1" spans="1:7">
      <c r="A643" s="92">
        <v>20816</v>
      </c>
      <c r="B643" s="124" t="s">
        <v>526</v>
      </c>
      <c r="C643" s="127">
        <v>30</v>
      </c>
      <c r="D643" s="127">
        <v>37</v>
      </c>
      <c r="E643" s="125">
        <f>SUM(E644:E648)</f>
        <v>35</v>
      </c>
      <c r="F643" s="98">
        <f>E643/D643</f>
        <v>0.945945945945946</v>
      </c>
      <c r="G643" s="98">
        <v>1.12903225806452</v>
      </c>
    </row>
    <row r="644" s="65" customFormat="1" customHeight="1" spans="1:7">
      <c r="A644" s="92">
        <v>2081601</v>
      </c>
      <c r="B644" s="92" t="s">
        <v>81</v>
      </c>
      <c r="C644" s="126"/>
      <c r="D644" s="126"/>
      <c r="E644" s="102"/>
      <c r="F644" s="99"/>
      <c r="G644" s="99"/>
    </row>
    <row r="645" s="65" customFormat="1" customHeight="1" spans="1:7">
      <c r="A645" s="92">
        <v>2081602</v>
      </c>
      <c r="B645" s="92" t="s">
        <v>82</v>
      </c>
      <c r="C645" s="126"/>
      <c r="D645" s="126"/>
      <c r="E645" s="102"/>
      <c r="F645" s="99"/>
      <c r="G645" s="99"/>
    </row>
    <row r="646" s="65" customFormat="1" customHeight="1" spans="1:7">
      <c r="A646" s="92">
        <v>2081603</v>
      </c>
      <c r="B646" s="92" t="s">
        <v>83</v>
      </c>
      <c r="C646" s="126"/>
      <c r="D646" s="126"/>
      <c r="E646" s="102"/>
      <c r="F646" s="99"/>
      <c r="G646" s="99"/>
    </row>
    <row r="647" s="65" customFormat="1" customHeight="1" spans="1:7">
      <c r="A647" s="92">
        <v>2081650</v>
      </c>
      <c r="B647" s="92" t="s">
        <v>90</v>
      </c>
      <c r="C647" s="126"/>
      <c r="D647" s="126"/>
      <c r="E647" s="102">
        <v>27</v>
      </c>
      <c r="F647" s="99"/>
      <c r="G647" s="99">
        <v>0.870967741935484</v>
      </c>
    </row>
    <row r="648" s="65" customFormat="1" customHeight="1" spans="1:7">
      <c r="A648" s="92">
        <v>2081699</v>
      </c>
      <c r="B648" s="92" t="s">
        <v>527</v>
      </c>
      <c r="C648" s="126"/>
      <c r="D648" s="126"/>
      <c r="E648" s="102">
        <v>8</v>
      </c>
      <c r="F648" s="99"/>
      <c r="G648" s="99"/>
    </row>
    <row r="649" s="65" customFormat="1" customHeight="1" spans="1:7">
      <c r="A649" s="92">
        <v>20819</v>
      </c>
      <c r="B649" s="124" t="s">
        <v>528</v>
      </c>
      <c r="C649" s="127">
        <v>2500</v>
      </c>
      <c r="D649" s="127">
        <v>4612</v>
      </c>
      <c r="E649" s="125">
        <f>SUM(E650:E651)</f>
        <v>4610</v>
      </c>
      <c r="F649" s="98">
        <f>E649/D649</f>
        <v>0.999566348655681</v>
      </c>
      <c r="G649" s="98">
        <v>1.23991393222162</v>
      </c>
    </row>
    <row r="650" s="65" customFormat="1" customHeight="1" spans="1:7">
      <c r="A650" s="92">
        <v>2081901</v>
      </c>
      <c r="B650" s="92" t="s">
        <v>529</v>
      </c>
      <c r="C650" s="126"/>
      <c r="D650" s="126"/>
      <c r="E650" s="102">
        <v>3529</v>
      </c>
      <c r="F650" s="99"/>
      <c r="G650" s="99">
        <v>1.26216022889843</v>
      </c>
    </row>
    <row r="651" s="65" customFormat="1" customHeight="1" spans="1:7">
      <c r="A651" s="92">
        <v>2081902</v>
      </c>
      <c r="B651" s="92" t="s">
        <v>530</v>
      </c>
      <c r="C651" s="126"/>
      <c r="D651" s="126"/>
      <c r="E651" s="102">
        <v>1081</v>
      </c>
      <c r="F651" s="99"/>
      <c r="G651" s="99">
        <v>1.17245119305857</v>
      </c>
    </row>
    <row r="652" s="65" customFormat="1" customHeight="1" spans="1:7">
      <c r="A652" s="92">
        <v>20820</v>
      </c>
      <c r="B652" s="124" t="s">
        <v>531</v>
      </c>
      <c r="C652" s="127">
        <v>180</v>
      </c>
      <c r="D652" s="127">
        <v>254</v>
      </c>
      <c r="E652" s="125">
        <f>SUM(E653:E654)</f>
        <v>214</v>
      </c>
      <c r="F652" s="98">
        <f>E652/D652</f>
        <v>0.84251968503937</v>
      </c>
      <c r="G652" s="98">
        <v>0.986175115207373</v>
      </c>
    </row>
    <row r="653" s="65" customFormat="1" customHeight="1" spans="1:7">
      <c r="A653" s="92">
        <v>2082001</v>
      </c>
      <c r="B653" s="92" t="s">
        <v>532</v>
      </c>
      <c r="C653" s="126"/>
      <c r="D653" s="126"/>
      <c r="E653" s="102">
        <v>214</v>
      </c>
      <c r="F653" s="99"/>
      <c r="G653" s="99">
        <v>0.986175115207373</v>
      </c>
    </row>
    <row r="654" s="65" customFormat="1" customHeight="1" spans="1:7">
      <c r="A654" s="92">
        <v>2082002</v>
      </c>
      <c r="B654" s="92" t="s">
        <v>533</v>
      </c>
      <c r="C654" s="126"/>
      <c r="D654" s="126"/>
      <c r="E654" s="102"/>
      <c r="F654" s="99"/>
      <c r="G654" s="99"/>
    </row>
    <row r="655" s="65" customFormat="1" customHeight="1" spans="1:7">
      <c r="A655" s="92">
        <v>20821</v>
      </c>
      <c r="B655" s="124" t="s">
        <v>534</v>
      </c>
      <c r="C655" s="127">
        <v>130</v>
      </c>
      <c r="D655" s="127">
        <v>210</v>
      </c>
      <c r="E655" s="125">
        <f>SUM(E656:E657)</f>
        <v>199</v>
      </c>
      <c r="F655" s="98">
        <f>E655/D655</f>
        <v>0.947619047619048</v>
      </c>
      <c r="G655" s="98">
        <v>0.929906542056075</v>
      </c>
    </row>
    <row r="656" s="65" customFormat="1" customHeight="1" spans="1:7">
      <c r="A656" s="92">
        <v>2082101</v>
      </c>
      <c r="B656" s="92" t="s">
        <v>535</v>
      </c>
      <c r="C656" s="126"/>
      <c r="D656" s="126"/>
      <c r="E656" s="102">
        <v>164</v>
      </c>
      <c r="F656" s="99"/>
      <c r="G656" s="99">
        <v>1.28125</v>
      </c>
    </row>
    <row r="657" s="65" customFormat="1" customHeight="1" spans="1:7">
      <c r="A657" s="92">
        <v>2082102</v>
      </c>
      <c r="B657" s="92" t="s">
        <v>536</v>
      </c>
      <c r="C657" s="126"/>
      <c r="D657" s="126"/>
      <c r="E657" s="102">
        <v>35</v>
      </c>
      <c r="F657" s="99"/>
      <c r="G657" s="99">
        <v>0.406976744186047</v>
      </c>
    </row>
    <row r="658" s="65" customFormat="1" customHeight="1" spans="1:7">
      <c r="A658" s="92">
        <v>20824</v>
      </c>
      <c r="B658" s="124" t="s">
        <v>537</v>
      </c>
      <c r="C658" s="126"/>
      <c r="D658" s="126"/>
      <c r="E658" s="102"/>
      <c r="F658" s="99"/>
      <c r="G658" s="99"/>
    </row>
    <row r="659" s="65" customFormat="1" customHeight="1" spans="1:7">
      <c r="A659" s="92">
        <v>2082401</v>
      </c>
      <c r="B659" s="92" t="s">
        <v>538</v>
      </c>
      <c r="C659" s="126"/>
      <c r="D659" s="126"/>
      <c r="E659" s="102"/>
      <c r="F659" s="99"/>
      <c r="G659" s="99"/>
    </row>
    <row r="660" s="65" customFormat="1" customHeight="1" spans="1:7">
      <c r="A660" s="92">
        <v>2082402</v>
      </c>
      <c r="B660" s="92" t="s">
        <v>539</v>
      </c>
      <c r="C660" s="126"/>
      <c r="D660" s="126"/>
      <c r="E660" s="102"/>
      <c r="F660" s="99"/>
      <c r="G660" s="99"/>
    </row>
    <row r="661" s="65" customFormat="1" customHeight="1" spans="1:7">
      <c r="A661" s="92">
        <v>20825</v>
      </c>
      <c r="B661" s="124" t="s">
        <v>540</v>
      </c>
      <c r="C661" s="127"/>
      <c r="D661" s="127">
        <v>126</v>
      </c>
      <c r="E661" s="125">
        <f>SUM(E662:E663)</f>
        <v>126</v>
      </c>
      <c r="F661" s="98">
        <f>E661/D661</f>
        <v>1</v>
      </c>
      <c r="G661" s="98"/>
    </row>
    <row r="662" s="65" customFormat="1" customHeight="1" spans="1:7">
      <c r="A662" s="92">
        <v>2082501</v>
      </c>
      <c r="B662" s="92" t="s">
        <v>541</v>
      </c>
      <c r="C662" s="126"/>
      <c r="D662" s="126"/>
      <c r="E662" s="102">
        <v>105</v>
      </c>
      <c r="F662" s="99"/>
      <c r="G662" s="99"/>
    </row>
    <row r="663" s="65" customFormat="1" customHeight="1" spans="1:7">
      <c r="A663" s="92">
        <v>2082502</v>
      </c>
      <c r="B663" s="92" t="s">
        <v>542</v>
      </c>
      <c r="C663" s="126"/>
      <c r="D663" s="126"/>
      <c r="E663" s="102">
        <v>21</v>
      </c>
      <c r="F663" s="99"/>
      <c r="G663" s="99"/>
    </row>
    <row r="664" s="65" customFormat="1" customHeight="1" spans="1:7">
      <c r="A664" s="92">
        <v>20826</v>
      </c>
      <c r="B664" s="124" t="s">
        <v>543</v>
      </c>
      <c r="C664" s="127">
        <v>75</v>
      </c>
      <c r="D664" s="127">
        <v>2705</v>
      </c>
      <c r="E664" s="125">
        <f>SUM(E665:E667)</f>
        <v>2705</v>
      </c>
      <c r="F664" s="98">
        <f>E664/D664</f>
        <v>1</v>
      </c>
      <c r="G664" s="98">
        <v>36.5540540540541</v>
      </c>
    </row>
    <row r="665" s="65" customFormat="1" customHeight="1" spans="1:7">
      <c r="A665" s="92">
        <v>2082601</v>
      </c>
      <c r="B665" s="92" t="s">
        <v>544</v>
      </c>
      <c r="C665" s="126"/>
      <c r="D665" s="126"/>
      <c r="E665" s="102">
        <v>2625</v>
      </c>
      <c r="F665" s="99"/>
      <c r="G665" s="99"/>
    </row>
    <row r="666" s="65" customFormat="1" customHeight="1" spans="1:7">
      <c r="A666" s="92">
        <v>2082602</v>
      </c>
      <c r="B666" s="92" t="s">
        <v>545</v>
      </c>
      <c r="C666" s="126"/>
      <c r="D666" s="126"/>
      <c r="E666" s="102">
        <v>80</v>
      </c>
      <c r="F666" s="99"/>
      <c r="G666" s="99">
        <v>1.08108108108108</v>
      </c>
    </row>
    <row r="667" s="65" customFormat="1" customHeight="1" spans="1:7">
      <c r="A667" s="92">
        <v>2082699</v>
      </c>
      <c r="B667" s="92" t="s">
        <v>546</v>
      </c>
      <c r="C667" s="126"/>
      <c r="D667" s="126"/>
      <c r="E667" s="102"/>
      <c r="F667" s="99"/>
      <c r="G667" s="99"/>
    </row>
    <row r="668" s="65" customFormat="1" customHeight="1" spans="1:7">
      <c r="A668" s="92">
        <v>20827</v>
      </c>
      <c r="B668" s="124" t="s">
        <v>547</v>
      </c>
      <c r="C668" s="126"/>
      <c r="D668" s="126"/>
      <c r="E668" s="102"/>
      <c r="F668" s="99"/>
      <c r="G668" s="99"/>
    </row>
    <row r="669" s="65" customFormat="1" customHeight="1" spans="1:7">
      <c r="A669" s="92">
        <v>2082701</v>
      </c>
      <c r="B669" s="92" t="s">
        <v>548</v>
      </c>
      <c r="C669" s="126"/>
      <c r="D669" s="126"/>
      <c r="E669" s="102"/>
      <c r="F669" s="99"/>
      <c r="G669" s="99"/>
    </row>
    <row r="670" s="65" customFormat="1" customHeight="1" spans="1:7">
      <c r="A670" s="92">
        <v>2082702</v>
      </c>
      <c r="B670" s="92" t="s">
        <v>549</v>
      </c>
      <c r="C670" s="126"/>
      <c r="D670" s="126"/>
      <c r="E670" s="102"/>
      <c r="F670" s="99"/>
      <c r="G670" s="99"/>
    </row>
    <row r="671" s="65" customFormat="1" customHeight="1" spans="1:7">
      <c r="A671" s="92">
        <v>2082799</v>
      </c>
      <c r="B671" s="92" t="s">
        <v>550</v>
      </c>
      <c r="C671" s="126"/>
      <c r="D671" s="126"/>
      <c r="E671" s="102"/>
      <c r="F671" s="99"/>
      <c r="G671" s="99"/>
    </row>
    <row r="672" s="65" customFormat="1" customHeight="1" spans="1:7">
      <c r="A672" s="92">
        <v>20828</v>
      </c>
      <c r="B672" s="124" t="s">
        <v>551</v>
      </c>
      <c r="C672" s="127">
        <v>171</v>
      </c>
      <c r="D672" s="127">
        <v>222</v>
      </c>
      <c r="E672" s="125">
        <f>SUM(E673:E680)</f>
        <v>184</v>
      </c>
      <c r="F672" s="98">
        <f>E672/D672</f>
        <v>0.828828828828829</v>
      </c>
      <c r="G672" s="98">
        <v>0.958333333333333</v>
      </c>
    </row>
    <row r="673" s="65" customFormat="1" customHeight="1" spans="1:7">
      <c r="A673" s="92">
        <v>2082801</v>
      </c>
      <c r="B673" s="92" t="s">
        <v>81</v>
      </c>
      <c r="C673" s="126"/>
      <c r="D673" s="126"/>
      <c r="E673" s="102">
        <v>84</v>
      </c>
      <c r="F673" s="99"/>
      <c r="G673" s="99">
        <v>0.831683168316832</v>
      </c>
    </row>
    <row r="674" s="65" customFormat="1" customHeight="1" spans="1:7">
      <c r="A674" s="92">
        <v>2082802</v>
      </c>
      <c r="B674" s="92" t="s">
        <v>82</v>
      </c>
      <c r="C674" s="126"/>
      <c r="D674" s="126"/>
      <c r="E674" s="102"/>
      <c r="F674" s="99"/>
      <c r="G674" s="99"/>
    </row>
    <row r="675" s="65" customFormat="1" customHeight="1" spans="1:7">
      <c r="A675" s="92">
        <v>2082803</v>
      </c>
      <c r="B675" s="92" t="s">
        <v>83</v>
      </c>
      <c r="C675" s="126"/>
      <c r="D675" s="126"/>
      <c r="E675" s="102"/>
      <c r="F675" s="99"/>
      <c r="G675" s="99"/>
    </row>
    <row r="676" s="65" customFormat="1" customHeight="1" spans="1:7">
      <c r="A676" s="92">
        <v>2082804</v>
      </c>
      <c r="B676" s="92" t="s">
        <v>552</v>
      </c>
      <c r="C676" s="126"/>
      <c r="D676" s="126"/>
      <c r="E676" s="102">
        <v>15</v>
      </c>
      <c r="F676" s="99"/>
      <c r="G676" s="99">
        <v>0.714285714285714</v>
      </c>
    </row>
    <row r="677" s="65" customFormat="1" customHeight="1" spans="1:7">
      <c r="A677" s="92">
        <v>2082805</v>
      </c>
      <c r="B677" s="92" t="s">
        <v>553</v>
      </c>
      <c r="C677" s="126"/>
      <c r="D677" s="126"/>
      <c r="E677" s="102"/>
      <c r="F677" s="99"/>
      <c r="G677" s="99"/>
    </row>
    <row r="678" s="65" customFormat="1" customHeight="1" spans="1:7">
      <c r="A678" s="92">
        <v>2082806</v>
      </c>
      <c r="B678" s="92" t="s">
        <v>119</v>
      </c>
      <c r="C678" s="126"/>
      <c r="D678" s="126"/>
      <c r="E678" s="102"/>
      <c r="F678" s="99"/>
      <c r="G678" s="99"/>
    </row>
    <row r="679" s="65" customFormat="1" customHeight="1" spans="1:7">
      <c r="A679" s="92">
        <v>2082850</v>
      </c>
      <c r="B679" s="92" t="s">
        <v>90</v>
      </c>
      <c r="C679" s="126"/>
      <c r="D679" s="126"/>
      <c r="E679" s="102">
        <v>62</v>
      </c>
      <c r="F679" s="99"/>
      <c r="G679" s="99">
        <v>1.19230769230769</v>
      </c>
    </row>
    <row r="680" s="65" customFormat="1" customHeight="1" spans="1:7">
      <c r="A680" s="92">
        <v>2082899</v>
      </c>
      <c r="B680" s="92" t="s">
        <v>554</v>
      </c>
      <c r="C680" s="126"/>
      <c r="D680" s="126"/>
      <c r="E680" s="102">
        <v>23</v>
      </c>
      <c r="F680" s="99"/>
      <c r="G680" s="99">
        <v>1.27777777777778</v>
      </c>
    </row>
    <row r="681" s="65" customFormat="1" customHeight="1" spans="1:7">
      <c r="A681" s="92">
        <v>20830</v>
      </c>
      <c r="B681" s="124" t="s">
        <v>555</v>
      </c>
      <c r="C681" s="126"/>
      <c r="D681" s="126"/>
      <c r="E681" s="102"/>
      <c r="F681" s="99"/>
      <c r="G681" s="99"/>
    </row>
    <row r="682" s="65" customFormat="1" customHeight="1" spans="1:7">
      <c r="A682" s="92">
        <v>2083001</v>
      </c>
      <c r="B682" s="92" t="s">
        <v>556</v>
      </c>
      <c r="C682" s="126"/>
      <c r="D682" s="126"/>
      <c r="E682" s="102"/>
      <c r="F682" s="99"/>
      <c r="G682" s="99"/>
    </row>
    <row r="683" s="65" customFormat="1" customHeight="1" spans="1:7">
      <c r="A683" s="92">
        <v>2083099</v>
      </c>
      <c r="B683" s="92" t="s">
        <v>557</v>
      </c>
      <c r="C683" s="126"/>
      <c r="D683" s="126"/>
      <c r="E683" s="102"/>
      <c r="F683" s="99"/>
      <c r="G683" s="99"/>
    </row>
    <row r="684" s="65" customFormat="1" customHeight="1" spans="1:7">
      <c r="A684" s="92">
        <v>20899</v>
      </c>
      <c r="B684" s="124" t="s">
        <v>558</v>
      </c>
      <c r="C684" s="127"/>
      <c r="D684" s="127">
        <v>1414</v>
      </c>
      <c r="E684" s="125">
        <f>E685</f>
        <v>1313</v>
      </c>
      <c r="F684" s="98">
        <f t="shared" ref="F684:F687" si="4">E684/D684</f>
        <v>0.928571428571429</v>
      </c>
      <c r="G684" s="98">
        <v>2.58464566929134</v>
      </c>
    </row>
    <row r="685" s="65" customFormat="1" customHeight="1" spans="1:7">
      <c r="A685" s="92">
        <v>2089999</v>
      </c>
      <c r="B685" s="92" t="s">
        <v>559</v>
      </c>
      <c r="C685" s="126"/>
      <c r="D685" s="126"/>
      <c r="E685" s="102">
        <v>1313</v>
      </c>
      <c r="F685" s="99"/>
      <c r="G685" s="99">
        <v>2.58464566929134</v>
      </c>
    </row>
    <row r="686" s="65" customFormat="1" customHeight="1" spans="1:7">
      <c r="A686" s="92">
        <v>210</v>
      </c>
      <c r="B686" s="124" t="s">
        <v>560</v>
      </c>
      <c r="C686" s="148">
        <f>SUM(C687,C692,C707,C711,C723,C727,C732,C736,C740,C743,C752,C754,C760,C765)</f>
        <v>7870</v>
      </c>
      <c r="D686" s="148">
        <f>SUM(D687,D692,D707,D711,D723,D727,D732,D736,D740,D743,D752,D754,D760,D765)</f>
        <v>9479</v>
      </c>
      <c r="E686" s="125">
        <f>SUM(E687,E692,E707,E711,E723,E727,E732,E736,E740,E743,E752,E754,E760,E765)</f>
        <v>8994</v>
      </c>
      <c r="F686" s="98">
        <f t="shared" si="4"/>
        <v>0.94883426521785</v>
      </c>
      <c r="G686" s="98">
        <v>0.7279643868879</v>
      </c>
    </row>
    <row r="687" s="65" customFormat="1" customHeight="1" spans="1:7">
      <c r="A687" s="92">
        <v>21001</v>
      </c>
      <c r="B687" s="124" t="s">
        <v>561</v>
      </c>
      <c r="C687" s="127">
        <v>80</v>
      </c>
      <c r="D687" s="127">
        <v>412</v>
      </c>
      <c r="E687" s="125">
        <f>SUM(E688:E691)</f>
        <v>360</v>
      </c>
      <c r="F687" s="98">
        <f t="shared" si="4"/>
        <v>0.87378640776699</v>
      </c>
      <c r="G687" s="98">
        <v>3.02521008403361</v>
      </c>
    </row>
    <row r="688" s="65" customFormat="1" customHeight="1" spans="1:7">
      <c r="A688" s="92">
        <v>2100101</v>
      </c>
      <c r="B688" s="92" t="s">
        <v>81</v>
      </c>
      <c r="C688" s="126"/>
      <c r="D688" s="126"/>
      <c r="E688" s="102">
        <v>77</v>
      </c>
      <c r="F688" s="99"/>
      <c r="G688" s="99">
        <v>1.05479452054795</v>
      </c>
    </row>
    <row r="689" s="65" customFormat="1" customHeight="1" spans="1:7">
      <c r="A689" s="92">
        <v>2100102</v>
      </c>
      <c r="B689" s="92" t="s">
        <v>82</v>
      </c>
      <c r="C689" s="126"/>
      <c r="D689" s="126"/>
      <c r="E689" s="102">
        <v>2</v>
      </c>
      <c r="F689" s="99"/>
      <c r="G689" s="99"/>
    </row>
    <row r="690" s="65" customFormat="1" customHeight="1" spans="1:7">
      <c r="A690" s="92">
        <v>2100103</v>
      </c>
      <c r="B690" s="92" t="s">
        <v>83</v>
      </c>
      <c r="C690" s="126"/>
      <c r="D690" s="126"/>
      <c r="E690" s="102"/>
      <c r="F690" s="99"/>
      <c r="G690" s="99"/>
    </row>
    <row r="691" s="65" customFormat="1" customHeight="1" spans="1:7">
      <c r="A691" s="92">
        <v>2100199</v>
      </c>
      <c r="B691" s="92" t="s">
        <v>562</v>
      </c>
      <c r="C691" s="126"/>
      <c r="D691" s="126"/>
      <c r="E691" s="102">
        <v>281</v>
      </c>
      <c r="F691" s="99"/>
      <c r="G691" s="99">
        <v>6.10869565217391</v>
      </c>
    </row>
    <row r="692" s="65" customFormat="1" customHeight="1" spans="1:7">
      <c r="A692" s="92">
        <v>21002</v>
      </c>
      <c r="B692" s="124" t="s">
        <v>563</v>
      </c>
      <c r="C692" s="127">
        <v>58</v>
      </c>
      <c r="D692" s="127">
        <v>56</v>
      </c>
      <c r="E692" s="125">
        <f>SUM(E693:E706)</f>
        <v>4</v>
      </c>
      <c r="F692" s="98">
        <f>E692/D692</f>
        <v>0.0714285714285714</v>
      </c>
      <c r="G692" s="98">
        <v>0.02</v>
      </c>
    </row>
    <row r="693" s="65" customFormat="1" customHeight="1" spans="1:7">
      <c r="A693" s="92">
        <v>2100201</v>
      </c>
      <c r="B693" s="92" t="s">
        <v>564</v>
      </c>
      <c r="C693" s="126"/>
      <c r="D693" s="126"/>
      <c r="E693" s="102"/>
      <c r="F693" s="99"/>
      <c r="G693" s="99"/>
    </row>
    <row r="694" s="65" customFormat="1" customHeight="1" spans="1:7">
      <c r="A694" s="92">
        <v>2100202</v>
      </c>
      <c r="B694" s="92" t="s">
        <v>565</v>
      </c>
      <c r="C694" s="126"/>
      <c r="D694" s="126"/>
      <c r="E694" s="102"/>
      <c r="F694" s="99"/>
      <c r="G694" s="99"/>
    </row>
    <row r="695" s="65" customFormat="1" customHeight="1" spans="1:7">
      <c r="A695" s="92">
        <v>2100203</v>
      </c>
      <c r="B695" s="92" t="s">
        <v>566</v>
      </c>
      <c r="C695" s="126"/>
      <c r="D695" s="126"/>
      <c r="E695" s="102"/>
      <c r="F695" s="99"/>
      <c r="G695" s="99"/>
    </row>
    <row r="696" s="65" customFormat="1" customHeight="1" spans="1:7">
      <c r="A696" s="92">
        <v>2100204</v>
      </c>
      <c r="B696" s="92" t="s">
        <v>567</v>
      </c>
      <c r="C696" s="126"/>
      <c r="D696" s="126"/>
      <c r="E696" s="102"/>
      <c r="F696" s="99"/>
      <c r="G696" s="99"/>
    </row>
    <row r="697" s="65" customFormat="1" customHeight="1" spans="1:7">
      <c r="A697" s="92">
        <v>2100205</v>
      </c>
      <c r="B697" s="92" t="s">
        <v>568</v>
      </c>
      <c r="C697" s="126"/>
      <c r="D697" s="126"/>
      <c r="E697" s="102"/>
      <c r="F697" s="99"/>
      <c r="G697" s="99"/>
    </row>
    <row r="698" s="65" customFormat="1" customHeight="1" spans="1:7">
      <c r="A698" s="92">
        <v>2100206</v>
      </c>
      <c r="B698" s="92" t="s">
        <v>569</v>
      </c>
      <c r="C698" s="126"/>
      <c r="D698" s="126"/>
      <c r="E698" s="102"/>
      <c r="F698" s="99"/>
      <c r="G698" s="99"/>
    </row>
    <row r="699" s="65" customFormat="1" customHeight="1" spans="1:7">
      <c r="A699" s="92">
        <v>2100207</v>
      </c>
      <c r="B699" s="92" t="s">
        <v>570</v>
      </c>
      <c r="C699" s="126"/>
      <c r="D699" s="126"/>
      <c r="E699" s="102"/>
      <c r="F699" s="99"/>
      <c r="G699" s="99"/>
    </row>
    <row r="700" s="65" customFormat="1" customHeight="1" spans="1:7">
      <c r="A700" s="92">
        <v>2100208</v>
      </c>
      <c r="B700" s="92" t="s">
        <v>571</v>
      </c>
      <c r="C700" s="126"/>
      <c r="D700" s="126"/>
      <c r="E700" s="102"/>
      <c r="F700" s="99"/>
      <c r="G700" s="99"/>
    </row>
    <row r="701" s="65" customFormat="1" customHeight="1" spans="1:7">
      <c r="A701" s="92">
        <v>2100209</v>
      </c>
      <c r="B701" s="92" t="s">
        <v>572</v>
      </c>
      <c r="C701" s="126"/>
      <c r="D701" s="126"/>
      <c r="E701" s="102"/>
      <c r="F701" s="99"/>
      <c r="G701" s="99"/>
    </row>
    <row r="702" s="65" customFormat="1" customHeight="1" spans="1:7">
      <c r="A702" s="92">
        <v>2100210</v>
      </c>
      <c r="B702" s="92" t="s">
        <v>573</v>
      </c>
      <c r="C702" s="126"/>
      <c r="D702" s="126"/>
      <c r="E702" s="102"/>
      <c r="F702" s="99"/>
      <c r="G702" s="99"/>
    </row>
    <row r="703" s="65" customFormat="1" customHeight="1" spans="1:7">
      <c r="A703" s="92">
        <v>2100211</v>
      </c>
      <c r="B703" s="92" t="s">
        <v>574</v>
      </c>
      <c r="C703" s="126"/>
      <c r="D703" s="126"/>
      <c r="E703" s="102"/>
      <c r="F703" s="99"/>
      <c r="G703" s="99"/>
    </row>
    <row r="704" s="65" customFormat="1" customHeight="1" spans="1:7">
      <c r="A704" s="92">
        <v>2100212</v>
      </c>
      <c r="B704" s="92" t="s">
        <v>575</v>
      </c>
      <c r="C704" s="126"/>
      <c r="D704" s="126"/>
      <c r="E704" s="102"/>
      <c r="F704" s="99"/>
      <c r="G704" s="99"/>
    </row>
    <row r="705" s="65" customFormat="1" customHeight="1" spans="1:7">
      <c r="A705" s="92">
        <v>2100213</v>
      </c>
      <c r="B705" s="92" t="s">
        <v>576</v>
      </c>
      <c r="C705" s="126"/>
      <c r="D705" s="126"/>
      <c r="E705" s="102"/>
      <c r="F705" s="99"/>
      <c r="G705" s="99"/>
    </row>
    <row r="706" s="65" customFormat="1" customHeight="1" spans="1:7">
      <c r="A706" s="92">
        <v>2100299</v>
      </c>
      <c r="B706" s="92" t="s">
        <v>577</v>
      </c>
      <c r="C706" s="126"/>
      <c r="D706" s="126"/>
      <c r="E706" s="102">
        <v>4</v>
      </c>
      <c r="F706" s="99"/>
      <c r="G706" s="99">
        <v>0.02</v>
      </c>
    </row>
    <row r="707" s="65" customFormat="1" customHeight="1" spans="1:7">
      <c r="A707" s="92">
        <v>21003</v>
      </c>
      <c r="B707" s="124" t="s">
        <v>578</v>
      </c>
      <c r="C707" s="127">
        <v>1098</v>
      </c>
      <c r="D707" s="127">
        <v>1085</v>
      </c>
      <c r="E707" s="125">
        <f>SUM(E708:E710)</f>
        <v>1085</v>
      </c>
      <c r="F707" s="98">
        <f>E707/D707</f>
        <v>1</v>
      </c>
      <c r="G707" s="98">
        <v>1.01212686567164</v>
      </c>
    </row>
    <row r="708" s="65" customFormat="1" customHeight="1" spans="1:7">
      <c r="A708" s="92">
        <v>2100301</v>
      </c>
      <c r="B708" s="92" t="s">
        <v>579</v>
      </c>
      <c r="C708" s="126"/>
      <c r="D708" s="126"/>
      <c r="E708" s="102">
        <v>856</v>
      </c>
      <c r="F708" s="99"/>
      <c r="G708" s="99">
        <v>1.03132530120482</v>
      </c>
    </row>
    <row r="709" s="65" customFormat="1" customHeight="1" spans="1:7">
      <c r="A709" s="92">
        <v>2100302</v>
      </c>
      <c r="B709" s="92" t="s">
        <v>580</v>
      </c>
      <c r="C709" s="126"/>
      <c r="D709" s="126"/>
      <c r="E709" s="102"/>
      <c r="F709" s="99"/>
      <c r="G709" s="99"/>
    </row>
    <row r="710" s="65" customFormat="1" customHeight="1" spans="1:7">
      <c r="A710" s="92">
        <v>2100399</v>
      </c>
      <c r="B710" s="92" t="s">
        <v>581</v>
      </c>
      <c r="C710" s="126"/>
      <c r="D710" s="126"/>
      <c r="E710" s="102">
        <v>229</v>
      </c>
      <c r="F710" s="99"/>
      <c r="G710" s="99">
        <v>0.946280991735537</v>
      </c>
    </row>
    <row r="711" s="65" customFormat="1" customHeight="1" spans="1:7">
      <c r="A711" s="92">
        <v>21004</v>
      </c>
      <c r="B711" s="124" t="s">
        <v>582</v>
      </c>
      <c r="C711" s="127">
        <v>2632</v>
      </c>
      <c r="D711" s="127">
        <v>3440</v>
      </c>
      <c r="E711" s="125">
        <f>SUM(E712:E722)</f>
        <v>3190</v>
      </c>
      <c r="F711" s="98">
        <f>E711/D711</f>
        <v>0.927325581395349</v>
      </c>
      <c r="G711" s="98">
        <v>0.517941224224712</v>
      </c>
    </row>
    <row r="712" s="65" customFormat="1" customHeight="1" spans="1:7">
      <c r="A712" s="92">
        <v>2100401</v>
      </c>
      <c r="B712" s="92" t="s">
        <v>583</v>
      </c>
      <c r="C712" s="126"/>
      <c r="D712" s="126"/>
      <c r="E712" s="102"/>
      <c r="F712" s="99"/>
      <c r="G712" s="99"/>
    </row>
    <row r="713" s="65" customFormat="1" customHeight="1" spans="1:7">
      <c r="A713" s="92">
        <v>2100402</v>
      </c>
      <c r="B713" s="92" t="s">
        <v>584</v>
      </c>
      <c r="C713" s="126"/>
      <c r="D713" s="126"/>
      <c r="E713" s="102"/>
      <c r="F713" s="99"/>
      <c r="G713" s="99"/>
    </row>
    <row r="714" s="65" customFormat="1" customHeight="1" spans="1:7">
      <c r="A714" s="92">
        <v>2100403</v>
      </c>
      <c r="B714" s="92" t="s">
        <v>585</v>
      </c>
      <c r="C714" s="126"/>
      <c r="D714" s="126"/>
      <c r="E714" s="102"/>
      <c r="F714" s="99"/>
      <c r="G714" s="99"/>
    </row>
    <row r="715" s="65" customFormat="1" customHeight="1" spans="1:7">
      <c r="A715" s="92">
        <v>2100404</v>
      </c>
      <c r="B715" s="92" t="s">
        <v>586</v>
      </c>
      <c r="C715" s="126"/>
      <c r="D715" s="126"/>
      <c r="E715" s="102"/>
      <c r="F715" s="99"/>
      <c r="G715" s="99"/>
    </row>
    <row r="716" s="65" customFormat="1" customHeight="1" spans="1:7">
      <c r="A716" s="92">
        <v>2100405</v>
      </c>
      <c r="B716" s="92" t="s">
        <v>587</v>
      </c>
      <c r="C716" s="126"/>
      <c r="D716" s="126"/>
      <c r="E716" s="102"/>
      <c r="F716" s="99"/>
      <c r="G716" s="99"/>
    </row>
    <row r="717" s="65" customFormat="1" customHeight="1" spans="1:7">
      <c r="A717" s="92">
        <v>2100406</v>
      </c>
      <c r="B717" s="92" t="s">
        <v>588</v>
      </c>
      <c r="C717" s="126"/>
      <c r="D717" s="126"/>
      <c r="E717" s="102"/>
      <c r="F717" s="99"/>
      <c r="G717" s="99"/>
    </row>
    <row r="718" s="65" customFormat="1" customHeight="1" spans="1:7">
      <c r="A718" s="92">
        <v>2100407</v>
      </c>
      <c r="B718" s="92" t="s">
        <v>589</v>
      </c>
      <c r="C718" s="126"/>
      <c r="D718" s="126"/>
      <c r="E718" s="102">
        <v>1</v>
      </c>
      <c r="F718" s="99"/>
      <c r="G718" s="99"/>
    </row>
    <row r="719" s="65" customFormat="1" customHeight="1" spans="1:7">
      <c r="A719" s="92">
        <v>2100408</v>
      </c>
      <c r="B719" s="92" t="s">
        <v>590</v>
      </c>
      <c r="C719" s="126"/>
      <c r="D719" s="126"/>
      <c r="E719" s="102">
        <v>2961</v>
      </c>
      <c r="F719" s="99"/>
      <c r="G719" s="99">
        <v>1.10567587752054</v>
      </c>
    </row>
    <row r="720" s="65" customFormat="1" customHeight="1" spans="1:7">
      <c r="A720" s="92">
        <v>2100409</v>
      </c>
      <c r="B720" s="92" t="s">
        <v>591</v>
      </c>
      <c r="C720" s="126"/>
      <c r="D720" s="126"/>
      <c r="E720" s="102">
        <v>146</v>
      </c>
      <c r="F720" s="99"/>
      <c r="G720" s="99">
        <v>0.0452713178294574</v>
      </c>
    </row>
    <row r="721" s="65" customFormat="1" customHeight="1" spans="1:7">
      <c r="A721" s="92">
        <v>2100410</v>
      </c>
      <c r="B721" s="92" t="s">
        <v>592</v>
      </c>
      <c r="C721" s="126"/>
      <c r="D721" s="126"/>
      <c r="E721" s="102"/>
      <c r="F721" s="99"/>
      <c r="G721" s="99">
        <v>0</v>
      </c>
    </row>
    <row r="722" s="65" customFormat="1" customHeight="1" spans="1:7">
      <c r="A722" s="92">
        <v>2100499</v>
      </c>
      <c r="B722" s="92" t="s">
        <v>593</v>
      </c>
      <c r="C722" s="126"/>
      <c r="D722" s="126"/>
      <c r="E722" s="102">
        <v>82</v>
      </c>
      <c r="F722" s="99"/>
      <c r="G722" s="99">
        <v>0.471264367816092</v>
      </c>
    </row>
    <row r="723" s="65" customFormat="1" customHeight="1" spans="1:7">
      <c r="A723" s="92">
        <v>21007</v>
      </c>
      <c r="B723" s="124" t="s">
        <v>594</v>
      </c>
      <c r="C723" s="127">
        <v>997</v>
      </c>
      <c r="D723" s="127">
        <v>1339</v>
      </c>
      <c r="E723" s="125">
        <f>SUM(E724:E726)</f>
        <v>1327</v>
      </c>
      <c r="F723" s="98">
        <f>E723/D723</f>
        <v>0.991038088125467</v>
      </c>
      <c r="G723" s="98">
        <v>1.33232931726908</v>
      </c>
    </row>
    <row r="724" s="65" customFormat="1" customHeight="1" spans="1:7">
      <c r="A724" s="92">
        <v>2100716</v>
      </c>
      <c r="B724" s="92" t="s">
        <v>595</v>
      </c>
      <c r="C724" s="126"/>
      <c r="D724" s="126"/>
      <c r="E724" s="102">
        <v>173</v>
      </c>
      <c r="F724" s="99"/>
      <c r="G724" s="99">
        <v>1.13071895424837</v>
      </c>
    </row>
    <row r="725" s="65" customFormat="1" customHeight="1" spans="1:7">
      <c r="A725" s="92">
        <v>2100717</v>
      </c>
      <c r="B725" s="92" t="s">
        <v>596</v>
      </c>
      <c r="C725" s="126"/>
      <c r="D725" s="126"/>
      <c r="E725" s="102">
        <v>1154</v>
      </c>
      <c r="F725" s="99"/>
      <c r="G725" s="99">
        <v>1.41075794621027</v>
      </c>
    </row>
    <row r="726" s="65" customFormat="1" customHeight="1" spans="1:7">
      <c r="A726" s="92">
        <v>2100799</v>
      </c>
      <c r="B726" s="92" t="s">
        <v>597</v>
      </c>
      <c r="C726" s="126"/>
      <c r="D726" s="126"/>
      <c r="E726" s="102"/>
      <c r="F726" s="99"/>
      <c r="G726" s="99">
        <v>0</v>
      </c>
    </row>
    <row r="727" s="65" customFormat="1" customHeight="1" spans="1:7">
      <c r="A727" s="92">
        <v>21011</v>
      </c>
      <c r="B727" s="124" t="s">
        <v>598</v>
      </c>
      <c r="C727" s="127">
        <v>2459</v>
      </c>
      <c r="D727" s="127">
        <v>2450</v>
      </c>
      <c r="E727" s="125">
        <f>SUM(E728:E731)</f>
        <v>2445</v>
      </c>
      <c r="F727" s="98">
        <f>E727/D727</f>
        <v>0.997959183673469</v>
      </c>
      <c r="G727" s="98">
        <v>1.0103305785124</v>
      </c>
    </row>
    <row r="728" s="65" customFormat="1" customHeight="1" spans="1:7">
      <c r="A728" s="92">
        <v>2101101</v>
      </c>
      <c r="B728" s="92" t="s">
        <v>599</v>
      </c>
      <c r="C728" s="126"/>
      <c r="D728" s="126"/>
      <c r="E728" s="102">
        <v>333</v>
      </c>
      <c r="F728" s="99"/>
      <c r="G728" s="99">
        <v>1.00604229607251</v>
      </c>
    </row>
    <row r="729" s="65" customFormat="1" customHeight="1" spans="1:7">
      <c r="A729" s="92">
        <v>2101102</v>
      </c>
      <c r="B729" s="92" t="s">
        <v>600</v>
      </c>
      <c r="C729" s="126"/>
      <c r="D729" s="126"/>
      <c r="E729" s="102">
        <v>1515</v>
      </c>
      <c r="F729" s="99"/>
      <c r="G729" s="99">
        <v>1.01202404809619</v>
      </c>
    </row>
    <row r="730" s="65" customFormat="1" customHeight="1" spans="1:7">
      <c r="A730" s="92">
        <v>2101103</v>
      </c>
      <c r="B730" s="92" t="s">
        <v>601</v>
      </c>
      <c r="C730" s="126"/>
      <c r="D730" s="126"/>
      <c r="E730" s="102">
        <v>117</v>
      </c>
      <c r="F730" s="99"/>
      <c r="G730" s="99">
        <v>1.05405405405405</v>
      </c>
    </row>
    <row r="731" s="65" customFormat="1" customHeight="1" spans="1:7">
      <c r="A731" s="92">
        <v>2101199</v>
      </c>
      <c r="B731" s="92" t="s">
        <v>602</v>
      </c>
      <c r="C731" s="126"/>
      <c r="D731" s="126"/>
      <c r="E731" s="102">
        <v>480</v>
      </c>
      <c r="F731" s="99"/>
      <c r="G731" s="99">
        <v>0.997920997920998</v>
      </c>
    </row>
    <row r="732" s="65" customFormat="1" customHeight="1" spans="1:7">
      <c r="A732" s="92">
        <v>21012</v>
      </c>
      <c r="B732" s="124" t="s">
        <v>603</v>
      </c>
      <c r="C732" s="127">
        <v>300</v>
      </c>
      <c r="D732" s="127">
        <v>308</v>
      </c>
      <c r="E732" s="125">
        <f>SUM(E733:E735)</f>
        <v>308</v>
      </c>
      <c r="F732" s="98">
        <f>E732/D732</f>
        <v>1</v>
      </c>
      <c r="G732" s="98">
        <v>1.02666666666667</v>
      </c>
    </row>
    <row r="733" s="65" customFormat="1" customHeight="1" spans="1:7">
      <c r="A733" s="92">
        <v>2101201</v>
      </c>
      <c r="B733" s="92" t="s">
        <v>604</v>
      </c>
      <c r="C733" s="126"/>
      <c r="D733" s="126"/>
      <c r="E733" s="102"/>
      <c r="F733" s="99"/>
      <c r="G733" s="99"/>
    </row>
    <row r="734" s="65" customFormat="1" customHeight="1" spans="1:7">
      <c r="A734" s="92">
        <v>2101202</v>
      </c>
      <c r="B734" s="92" t="s">
        <v>605</v>
      </c>
      <c r="C734" s="126"/>
      <c r="D734" s="126"/>
      <c r="E734" s="102">
        <v>308</v>
      </c>
      <c r="F734" s="99"/>
      <c r="G734" s="99">
        <v>1.02666666666667</v>
      </c>
    </row>
    <row r="735" s="65" customFormat="1" customHeight="1" spans="1:7">
      <c r="A735" s="92">
        <v>2101299</v>
      </c>
      <c r="B735" s="92" t="s">
        <v>606</v>
      </c>
      <c r="C735" s="126"/>
      <c r="D735" s="126"/>
      <c r="E735" s="102"/>
      <c r="F735" s="99"/>
      <c r="G735" s="99"/>
    </row>
    <row r="736" s="65" customFormat="1" customHeight="1" spans="1:7">
      <c r="A736" s="92">
        <v>21013</v>
      </c>
      <c r="B736" s="124" t="s">
        <v>607</v>
      </c>
      <c r="C736" s="126">
        <v>34</v>
      </c>
      <c r="D736" s="126"/>
      <c r="E736" s="102"/>
      <c r="F736" s="99"/>
      <c r="G736" s="99">
        <v>0</v>
      </c>
    </row>
    <row r="737" s="65" customFormat="1" customHeight="1" spans="1:7">
      <c r="A737" s="92">
        <v>2101301</v>
      </c>
      <c r="B737" s="92" t="s">
        <v>608</v>
      </c>
      <c r="C737" s="126"/>
      <c r="D737" s="126"/>
      <c r="E737" s="102"/>
      <c r="F737" s="99"/>
      <c r="G737" s="99">
        <v>0</v>
      </c>
    </row>
    <row r="738" s="65" customFormat="1" customHeight="1" spans="1:7">
      <c r="A738" s="92">
        <v>2101302</v>
      </c>
      <c r="B738" s="92" t="s">
        <v>609</v>
      </c>
      <c r="C738" s="126"/>
      <c r="D738" s="126"/>
      <c r="E738" s="102"/>
      <c r="F738" s="99"/>
      <c r="G738" s="99"/>
    </row>
    <row r="739" s="65" customFormat="1" customHeight="1" spans="1:7">
      <c r="A739" s="92">
        <v>2101399</v>
      </c>
      <c r="B739" s="92" t="s">
        <v>610</v>
      </c>
      <c r="C739" s="126"/>
      <c r="D739" s="126"/>
      <c r="E739" s="102"/>
      <c r="F739" s="99"/>
      <c r="G739" s="99"/>
    </row>
    <row r="740" s="65" customFormat="1" customHeight="1" spans="1:7">
      <c r="A740" s="92">
        <v>21014</v>
      </c>
      <c r="B740" s="124" t="s">
        <v>611</v>
      </c>
      <c r="C740" s="127">
        <v>15</v>
      </c>
      <c r="D740" s="127">
        <v>16</v>
      </c>
      <c r="E740" s="125">
        <f>SUM(E741:E742)</f>
        <v>15</v>
      </c>
      <c r="F740" s="98">
        <f>E740/D740</f>
        <v>0.9375</v>
      </c>
      <c r="G740" s="98">
        <v>0.833333333333333</v>
      </c>
    </row>
    <row r="741" s="65" customFormat="1" customHeight="1" spans="1:7">
      <c r="A741" s="92">
        <v>2101401</v>
      </c>
      <c r="B741" s="92" t="s">
        <v>612</v>
      </c>
      <c r="C741" s="126"/>
      <c r="D741" s="126"/>
      <c r="E741" s="102">
        <v>15</v>
      </c>
      <c r="F741" s="99"/>
      <c r="G741" s="99">
        <v>0.833333333333333</v>
      </c>
    </row>
    <row r="742" s="65" customFormat="1" customHeight="1" spans="1:7">
      <c r="A742" s="92">
        <v>2101499</v>
      </c>
      <c r="B742" s="92" t="s">
        <v>613</v>
      </c>
      <c r="C742" s="126"/>
      <c r="D742" s="126"/>
      <c r="E742" s="102"/>
      <c r="F742" s="99"/>
      <c r="G742" s="99"/>
    </row>
    <row r="743" s="65" customFormat="1" customHeight="1" spans="1:7">
      <c r="A743" s="92">
        <v>21015</v>
      </c>
      <c r="B743" s="124" t="s">
        <v>614</v>
      </c>
      <c r="C743" s="127">
        <v>197</v>
      </c>
      <c r="D743" s="127">
        <v>332</v>
      </c>
      <c r="E743" s="125">
        <f>SUM(E744:E751)</f>
        <v>222</v>
      </c>
      <c r="F743" s="98">
        <f>E743/D743</f>
        <v>0.668674698795181</v>
      </c>
      <c r="G743" s="98">
        <v>1.23333333333333</v>
      </c>
    </row>
    <row r="744" s="65" customFormat="1" customHeight="1" spans="1:7">
      <c r="A744" s="92">
        <v>2101501</v>
      </c>
      <c r="B744" s="92" t="s">
        <v>81</v>
      </c>
      <c r="C744" s="126"/>
      <c r="D744" s="126"/>
      <c r="E744" s="102">
        <v>97</v>
      </c>
      <c r="F744" s="99"/>
      <c r="G744" s="99">
        <v>0.932692307692308</v>
      </c>
    </row>
    <row r="745" s="65" customFormat="1" customHeight="1" spans="1:7">
      <c r="A745" s="92">
        <v>2101502</v>
      </c>
      <c r="B745" s="92" t="s">
        <v>82</v>
      </c>
      <c r="C745" s="126"/>
      <c r="D745" s="126"/>
      <c r="E745" s="102"/>
      <c r="F745" s="99"/>
      <c r="G745" s="99">
        <v>0</v>
      </c>
    </row>
    <row r="746" s="65" customFormat="1" customHeight="1" spans="1:7">
      <c r="A746" s="92">
        <v>2101503</v>
      </c>
      <c r="B746" s="92" t="s">
        <v>83</v>
      </c>
      <c r="C746" s="126"/>
      <c r="D746" s="126"/>
      <c r="E746" s="102"/>
      <c r="F746" s="99"/>
      <c r="G746" s="99"/>
    </row>
    <row r="747" s="65" customFormat="1" customHeight="1" spans="1:7">
      <c r="A747" s="92">
        <v>2101504</v>
      </c>
      <c r="B747" s="92" t="s">
        <v>119</v>
      </c>
      <c r="C747" s="126"/>
      <c r="D747" s="126"/>
      <c r="E747" s="102">
        <v>22</v>
      </c>
      <c r="F747" s="99"/>
      <c r="G747" s="99"/>
    </row>
    <row r="748" s="65" customFormat="1" customHeight="1" spans="1:7">
      <c r="A748" s="92">
        <v>2101505</v>
      </c>
      <c r="B748" s="92" t="s">
        <v>615</v>
      </c>
      <c r="C748" s="126"/>
      <c r="D748" s="126"/>
      <c r="E748" s="102">
        <v>92</v>
      </c>
      <c r="F748" s="99"/>
      <c r="G748" s="99">
        <v>1.67272727272727</v>
      </c>
    </row>
    <row r="749" s="65" customFormat="1" customHeight="1" spans="1:7">
      <c r="A749" s="92">
        <v>2101506</v>
      </c>
      <c r="B749" s="92" t="s">
        <v>616</v>
      </c>
      <c r="C749" s="126"/>
      <c r="D749" s="126"/>
      <c r="E749" s="102">
        <v>11</v>
      </c>
      <c r="F749" s="99"/>
      <c r="G749" s="99"/>
    </row>
    <row r="750" s="65" customFormat="1" customHeight="1" spans="1:7">
      <c r="A750" s="92">
        <v>2101550</v>
      </c>
      <c r="B750" s="92" t="s">
        <v>90</v>
      </c>
      <c r="C750" s="126"/>
      <c r="D750" s="126"/>
      <c r="E750" s="102"/>
      <c r="F750" s="99"/>
      <c r="G750" s="99"/>
    </row>
    <row r="751" s="65" customFormat="1" customHeight="1" spans="1:7">
      <c r="A751" s="92">
        <v>2101599</v>
      </c>
      <c r="B751" s="92" t="s">
        <v>617</v>
      </c>
      <c r="C751" s="126"/>
      <c r="D751" s="126"/>
      <c r="E751" s="102"/>
      <c r="F751" s="99"/>
      <c r="G751" s="99"/>
    </row>
    <row r="752" s="65" customFormat="1" customHeight="1" spans="1:7">
      <c r="A752" s="92">
        <v>21016</v>
      </c>
      <c r="B752" s="124" t="s">
        <v>618</v>
      </c>
      <c r="C752" s="127"/>
      <c r="D752" s="127">
        <v>28</v>
      </c>
      <c r="E752" s="125">
        <f>E753</f>
        <v>25</v>
      </c>
      <c r="F752" s="98">
        <f>E752/D752</f>
        <v>0.892857142857143</v>
      </c>
      <c r="G752" s="98">
        <v>0.223214285714286</v>
      </c>
    </row>
    <row r="753" s="65" customFormat="1" customHeight="1" spans="1:7">
      <c r="A753" s="92">
        <v>2101601</v>
      </c>
      <c r="B753" s="92" t="s">
        <v>619</v>
      </c>
      <c r="C753" s="126"/>
      <c r="D753" s="126"/>
      <c r="E753" s="102">
        <v>25</v>
      </c>
      <c r="F753" s="99"/>
      <c r="G753" s="99">
        <v>0.223214285714286</v>
      </c>
    </row>
    <row r="754" s="65" customFormat="1" customHeight="1" spans="1:7">
      <c r="A754" s="92">
        <v>21017</v>
      </c>
      <c r="B754" s="124" t="s">
        <v>620</v>
      </c>
      <c r="C754" s="127"/>
      <c r="D754" s="127">
        <v>13</v>
      </c>
      <c r="E754" s="125">
        <f>SUM(E755:E759)</f>
        <v>13</v>
      </c>
      <c r="F754" s="98">
        <f>E754/D754</f>
        <v>1</v>
      </c>
      <c r="G754" s="98">
        <v>0.180555555555556</v>
      </c>
    </row>
    <row r="755" s="65" customFormat="1" customHeight="1" spans="1:7">
      <c r="A755" s="92">
        <v>2101701</v>
      </c>
      <c r="B755" s="92" t="s">
        <v>81</v>
      </c>
      <c r="C755" s="126"/>
      <c r="D755" s="126"/>
      <c r="E755" s="102"/>
      <c r="F755" s="99"/>
      <c r="G755" s="99"/>
    </row>
    <row r="756" s="65" customFormat="1" customHeight="1" spans="1:7">
      <c r="A756" s="92">
        <v>2101702</v>
      </c>
      <c r="B756" s="92" t="s">
        <v>82</v>
      </c>
      <c r="C756" s="126"/>
      <c r="D756" s="126"/>
      <c r="E756" s="102"/>
      <c r="F756" s="99"/>
      <c r="G756" s="99"/>
    </row>
    <row r="757" s="65" customFormat="1" customHeight="1" spans="1:7">
      <c r="A757" s="92">
        <v>2101703</v>
      </c>
      <c r="B757" s="92" t="s">
        <v>83</v>
      </c>
      <c r="C757" s="126"/>
      <c r="D757" s="126"/>
      <c r="E757" s="102"/>
      <c r="F757" s="99"/>
      <c r="G757" s="99"/>
    </row>
    <row r="758" s="65" customFormat="1" customHeight="1" spans="1:7">
      <c r="A758" s="92">
        <v>2101704</v>
      </c>
      <c r="B758" s="92" t="s">
        <v>621</v>
      </c>
      <c r="C758" s="126"/>
      <c r="D758" s="126"/>
      <c r="E758" s="102">
        <v>13</v>
      </c>
      <c r="F758" s="99"/>
      <c r="G758" s="99">
        <v>0.180555555555556</v>
      </c>
    </row>
    <row r="759" s="65" customFormat="1" customHeight="1" spans="1:7">
      <c r="A759" s="92">
        <v>2101799</v>
      </c>
      <c r="B759" s="92" t="s">
        <v>622</v>
      </c>
      <c r="C759" s="126"/>
      <c r="D759" s="126"/>
      <c r="E759" s="102"/>
      <c r="F759" s="99"/>
      <c r="G759" s="99"/>
    </row>
    <row r="760" s="65" customFormat="1" customHeight="1" spans="1:7">
      <c r="A760" s="92">
        <v>21018</v>
      </c>
      <c r="B760" s="124" t="s">
        <v>623</v>
      </c>
      <c r="C760" s="126"/>
      <c r="D760" s="126"/>
      <c r="E760" s="102"/>
      <c r="F760" s="99"/>
      <c r="G760" s="99"/>
    </row>
    <row r="761" s="65" customFormat="1" customHeight="1" spans="1:7">
      <c r="A761" s="92">
        <v>2101801</v>
      </c>
      <c r="B761" s="92" t="s">
        <v>81</v>
      </c>
      <c r="C761" s="126"/>
      <c r="D761" s="126"/>
      <c r="E761" s="102"/>
      <c r="F761" s="99"/>
      <c r="G761" s="99"/>
    </row>
    <row r="762" s="65" customFormat="1" customHeight="1" spans="1:7">
      <c r="A762" s="92">
        <v>2101802</v>
      </c>
      <c r="B762" s="92" t="s">
        <v>82</v>
      </c>
      <c r="C762" s="126"/>
      <c r="D762" s="126"/>
      <c r="E762" s="102"/>
      <c r="F762" s="99"/>
      <c r="G762" s="99"/>
    </row>
    <row r="763" s="65" customFormat="1" customHeight="1" spans="1:7">
      <c r="A763" s="92">
        <v>2101803</v>
      </c>
      <c r="B763" s="92" t="s">
        <v>83</v>
      </c>
      <c r="C763" s="126"/>
      <c r="D763" s="126"/>
      <c r="E763" s="102"/>
      <c r="F763" s="99"/>
      <c r="G763" s="99"/>
    </row>
    <row r="764" s="65" customFormat="1" customHeight="1" spans="1:7">
      <c r="A764" s="92">
        <v>2101899</v>
      </c>
      <c r="B764" s="92" t="s">
        <v>624</v>
      </c>
      <c r="C764" s="126"/>
      <c r="D764" s="126"/>
      <c r="E764" s="102"/>
      <c r="F764" s="99"/>
      <c r="G764" s="99"/>
    </row>
    <row r="765" s="65" customFormat="1" customHeight="1" spans="1:7">
      <c r="A765" s="92">
        <v>21099</v>
      </c>
      <c r="B765" s="124" t="s">
        <v>625</v>
      </c>
      <c r="C765" s="126"/>
      <c r="D765" s="126"/>
      <c r="E765" s="102"/>
      <c r="F765" s="99"/>
      <c r="G765" s="99"/>
    </row>
    <row r="766" s="65" customFormat="1" customHeight="1" spans="1:7">
      <c r="A766" s="92">
        <v>2109999</v>
      </c>
      <c r="B766" s="92" t="s">
        <v>626</v>
      </c>
      <c r="C766" s="126"/>
      <c r="D766" s="126"/>
      <c r="E766" s="102"/>
      <c r="F766" s="99"/>
      <c r="G766" s="99"/>
    </row>
    <row r="767" s="65" customFormat="1" customHeight="1" spans="1:7">
      <c r="A767" s="92">
        <v>211</v>
      </c>
      <c r="B767" s="124" t="s">
        <v>627</v>
      </c>
      <c r="C767" s="148">
        <f>SUM(C768,C778,C782,C791,C798,C805,C808,C811,C813,C815,C821,C823,C825,C836)</f>
        <v>2026</v>
      </c>
      <c r="D767" s="148">
        <f>SUM(D768,D778,D782,D791,D798,D805,D808,D811,D813,D815,D821,D823,D825,D836)</f>
        <v>10058</v>
      </c>
      <c r="E767" s="125">
        <f>SUM(E768,E778,E782,E791,E798,E805,E808,E811,E813,E815,E821,E823,E825,E836)</f>
        <v>7937</v>
      </c>
      <c r="F767" s="98">
        <f>E767/D767</f>
        <v>0.789123086100616</v>
      </c>
      <c r="G767" s="98">
        <v>0.475241003532723</v>
      </c>
    </row>
    <row r="768" s="65" customFormat="1" customHeight="1" spans="1:7">
      <c r="A768" s="92">
        <v>21101</v>
      </c>
      <c r="B768" s="124" t="s">
        <v>628</v>
      </c>
      <c r="C768" s="127"/>
      <c r="D768" s="127">
        <v>408</v>
      </c>
      <c r="E768" s="125">
        <f>SUM(E769:E777)</f>
        <v>254</v>
      </c>
      <c r="F768" s="98">
        <f>E768/D768</f>
        <v>0.622549019607843</v>
      </c>
      <c r="G768" s="98"/>
    </row>
    <row r="769" s="65" customFormat="1" customHeight="1" spans="1:7">
      <c r="A769" s="92">
        <v>2110101</v>
      </c>
      <c r="B769" s="92" t="s">
        <v>81</v>
      </c>
      <c r="C769" s="126"/>
      <c r="D769" s="126"/>
      <c r="E769" s="102"/>
      <c r="F769" s="99"/>
      <c r="G769" s="99"/>
    </row>
    <row r="770" s="65" customFormat="1" customHeight="1" spans="1:7">
      <c r="A770" s="92">
        <v>2110102</v>
      </c>
      <c r="B770" s="92" t="s">
        <v>82</v>
      </c>
      <c r="C770" s="126"/>
      <c r="D770" s="126"/>
      <c r="E770" s="102"/>
      <c r="F770" s="99"/>
      <c r="G770" s="99"/>
    </row>
    <row r="771" s="65" customFormat="1" customHeight="1" spans="1:7">
      <c r="A771" s="92">
        <v>2110103</v>
      </c>
      <c r="B771" s="92" t="s">
        <v>83</v>
      </c>
      <c r="C771" s="126"/>
      <c r="D771" s="126"/>
      <c r="E771" s="102"/>
      <c r="F771" s="99"/>
      <c r="G771" s="99"/>
    </row>
    <row r="772" s="65" customFormat="1" customHeight="1" spans="1:7">
      <c r="A772" s="92">
        <v>2110104</v>
      </c>
      <c r="B772" s="92" t="s">
        <v>629</v>
      </c>
      <c r="C772" s="126"/>
      <c r="D772" s="126"/>
      <c r="E772" s="102"/>
      <c r="F772" s="99"/>
      <c r="G772" s="99"/>
    </row>
    <row r="773" s="65" customFormat="1" customHeight="1" spans="1:7">
      <c r="A773" s="92">
        <v>2110105</v>
      </c>
      <c r="B773" s="92" t="s">
        <v>630</v>
      </c>
      <c r="C773" s="126"/>
      <c r="D773" s="126"/>
      <c r="E773" s="102"/>
      <c r="F773" s="99"/>
      <c r="G773" s="99"/>
    </row>
    <row r="774" s="65" customFormat="1" customHeight="1" spans="1:7">
      <c r="A774" s="92">
        <v>2110106</v>
      </c>
      <c r="B774" s="92" t="s">
        <v>631</v>
      </c>
      <c r="C774" s="126"/>
      <c r="D774" s="126"/>
      <c r="E774" s="102"/>
      <c r="F774" s="99"/>
      <c r="G774" s="99"/>
    </row>
    <row r="775" s="65" customFormat="1" customHeight="1" spans="1:7">
      <c r="A775" s="92">
        <v>2110107</v>
      </c>
      <c r="B775" s="92" t="s">
        <v>632</v>
      </c>
      <c r="C775" s="126"/>
      <c r="D775" s="126"/>
      <c r="E775" s="102"/>
      <c r="F775" s="99"/>
      <c r="G775" s="99"/>
    </row>
    <row r="776" s="65" customFormat="1" customHeight="1" spans="1:7">
      <c r="A776" s="92">
        <v>2110108</v>
      </c>
      <c r="B776" s="92" t="s">
        <v>633</v>
      </c>
      <c r="C776" s="126"/>
      <c r="D776" s="126"/>
      <c r="E776" s="102"/>
      <c r="F776" s="99"/>
      <c r="G776" s="99"/>
    </row>
    <row r="777" s="65" customFormat="1" customHeight="1" spans="1:7">
      <c r="A777" s="92">
        <v>2110199</v>
      </c>
      <c r="B777" s="92" t="s">
        <v>634</v>
      </c>
      <c r="C777" s="126"/>
      <c r="D777" s="126"/>
      <c r="E777" s="102">
        <v>254</v>
      </c>
      <c r="F777" s="99"/>
      <c r="G777" s="99"/>
    </row>
    <row r="778" s="65" customFormat="1" customHeight="1" spans="1:7">
      <c r="A778" s="92">
        <v>21102</v>
      </c>
      <c r="B778" s="124" t="s">
        <v>635</v>
      </c>
      <c r="C778" s="126"/>
      <c r="D778" s="126"/>
      <c r="E778" s="102"/>
      <c r="F778" s="99"/>
      <c r="G778" s="99"/>
    </row>
    <row r="779" s="65" customFormat="1" customHeight="1" spans="1:7">
      <c r="A779" s="92">
        <v>2110203</v>
      </c>
      <c r="B779" s="92" t="s">
        <v>636</v>
      </c>
      <c r="C779" s="126"/>
      <c r="D779" s="126"/>
      <c r="E779" s="102"/>
      <c r="F779" s="99"/>
      <c r="G779" s="99"/>
    </row>
    <row r="780" s="65" customFormat="1" customHeight="1" spans="1:7">
      <c r="A780" s="92">
        <v>2110204</v>
      </c>
      <c r="B780" s="92" t="s">
        <v>637</v>
      </c>
      <c r="C780" s="126"/>
      <c r="D780" s="126"/>
      <c r="E780" s="102"/>
      <c r="F780" s="99"/>
      <c r="G780" s="99"/>
    </row>
    <row r="781" s="65" customFormat="1" customHeight="1" spans="1:7">
      <c r="A781" s="92">
        <v>2110299</v>
      </c>
      <c r="B781" s="92" t="s">
        <v>638</v>
      </c>
      <c r="C781" s="126"/>
      <c r="D781" s="126"/>
      <c r="E781" s="102"/>
      <c r="F781" s="99"/>
      <c r="G781" s="99"/>
    </row>
    <row r="782" s="65" customFormat="1" customHeight="1" spans="1:7">
      <c r="A782" s="92">
        <v>21103</v>
      </c>
      <c r="B782" s="124" t="s">
        <v>639</v>
      </c>
      <c r="C782" s="127"/>
      <c r="D782" s="127">
        <v>5569</v>
      </c>
      <c r="E782" s="125">
        <f>SUM(E783:E790)</f>
        <v>4068</v>
      </c>
      <c r="F782" s="98">
        <f>E782/D782</f>
        <v>0.730472257137727</v>
      </c>
      <c r="G782" s="98">
        <v>1.18084179970972</v>
      </c>
    </row>
    <row r="783" s="65" customFormat="1" customHeight="1" spans="1:7">
      <c r="A783" s="92">
        <v>2110301</v>
      </c>
      <c r="B783" s="92" t="s">
        <v>640</v>
      </c>
      <c r="C783" s="126"/>
      <c r="D783" s="126"/>
      <c r="E783" s="102">
        <v>1053</v>
      </c>
      <c r="F783" s="99"/>
      <c r="G783" s="99">
        <v>0.952941176470588</v>
      </c>
    </row>
    <row r="784" s="65" customFormat="1" customHeight="1" spans="1:7">
      <c r="A784" s="92">
        <v>2110302</v>
      </c>
      <c r="B784" s="92" t="s">
        <v>641</v>
      </c>
      <c r="C784" s="126"/>
      <c r="D784" s="126"/>
      <c r="E784" s="102">
        <v>2223</v>
      </c>
      <c r="F784" s="99"/>
      <c r="G784" s="99">
        <v>0.99955035971223</v>
      </c>
    </row>
    <row r="785" s="65" customFormat="1" customHeight="1" spans="1:7">
      <c r="A785" s="92">
        <v>2110303</v>
      </c>
      <c r="B785" s="92" t="s">
        <v>642</v>
      </c>
      <c r="C785" s="126"/>
      <c r="D785" s="126"/>
      <c r="E785" s="102"/>
      <c r="F785" s="99"/>
      <c r="G785" s="99"/>
    </row>
    <row r="786" s="65" customFormat="1" customHeight="1" spans="1:7">
      <c r="A786" s="92">
        <v>2110304</v>
      </c>
      <c r="B786" s="92" t="s">
        <v>643</v>
      </c>
      <c r="C786" s="126"/>
      <c r="D786" s="126"/>
      <c r="E786" s="102"/>
      <c r="F786" s="99"/>
      <c r="G786" s="99"/>
    </row>
    <row r="787" s="65" customFormat="1" customHeight="1" spans="1:7">
      <c r="A787" s="92">
        <v>2110305</v>
      </c>
      <c r="B787" s="92" t="s">
        <v>644</v>
      </c>
      <c r="C787" s="126"/>
      <c r="D787" s="126"/>
      <c r="E787" s="102"/>
      <c r="F787" s="99"/>
      <c r="G787" s="99"/>
    </row>
    <row r="788" s="65" customFormat="1" customHeight="1" spans="1:7">
      <c r="A788" s="92">
        <v>2110306</v>
      </c>
      <c r="B788" s="92" t="s">
        <v>645</v>
      </c>
      <c r="C788" s="126"/>
      <c r="D788" s="126"/>
      <c r="E788" s="102"/>
      <c r="F788" s="99"/>
      <c r="G788" s="99"/>
    </row>
    <row r="789" s="65" customFormat="1" customHeight="1" spans="1:7">
      <c r="A789" s="92">
        <v>2110307</v>
      </c>
      <c r="B789" s="92" t="s">
        <v>646</v>
      </c>
      <c r="C789" s="126"/>
      <c r="D789" s="126"/>
      <c r="E789" s="102"/>
      <c r="F789" s="99"/>
      <c r="G789" s="99"/>
    </row>
    <row r="790" s="65" customFormat="1" customHeight="1" spans="1:7">
      <c r="A790" s="92">
        <v>2110399</v>
      </c>
      <c r="B790" s="92" t="s">
        <v>647</v>
      </c>
      <c r="C790" s="126"/>
      <c r="D790" s="126"/>
      <c r="E790" s="102">
        <v>792</v>
      </c>
      <c r="F790" s="99"/>
      <c r="G790" s="99">
        <v>6.82758620689655</v>
      </c>
    </row>
    <row r="791" s="65" customFormat="1" customHeight="1" spans="1:7">
      <c r="A791" s="92">
        <v>21104</v>
      </c>
      <c r="B791" s="124" t="s">
        <v>648</v>
      </c>
      <c r="C791" s="127">
        <v>1903</v>
      </c>
      <c r="D791" s="127">
        <v>2344</v>
      </c>
      <c r="E791" s="125">
        <f>SUM(E792:E797)</f>
        <v>2207</v>
      </c>
      <c r="F791" s="98">
        <f>E791/D791</f>
        <v>0.941552901023891</v>
      </c>
      <c r="G791" s="98">
        <v>0.450040783034258</v>
      </c>
    </row>
    <row r="792" s="65" customFormat="1" customHeight="1" spans="1:7">
      <c r="A792" s="92">
        <v>2110401</v>
      </c>
      <c r="B792" s="92" t="s">
        <v>649</v>
      </c>
      <c r="C792" s="126"/>
      <c r="D792" s="126"/>
      <c r="E792" s="102">
        <v>1601</v>
      </c>
      <c r="F792" s="99"/>
      <c r="G792" s="99">
        <v>0.536348408710218</v>
      </c>
    </row>
    <row r="793" s="65" customFormat="1" customHeight="1" spans="1:7">
      <c r="A793" s="92">
        <v>2110402</v>
      </c>
      <c r="B793" s="92" t="s">
        <v>650</v>
      </c>
      <c r="C793" s="126"/>
      <c r="D793" s="126"/>
      <c r="E793" s="102">
        <v>176</v>
      </c>
      <c r="F793" s="99"/>
      <c r="G793" s="99">
        <v>0.136117556071152</v>
      </c>
    </row>
    <row r="794" s="65" customFormat="1" customHeight="1" spans="1:7">
      <c r="A794" s="92">
        <v>2110404</v>
      </c>
      <c r="B794" s="92" t="s">
        <v>651</v>
      </c>
      <c r="C794" s="126"/>
      <c r="D794" s="126"/>
      <c r="E794" s="102"/>
      <c r="F794" s="99"/>
      <c r="G794" s="99"/>
    </row>
    <row r="795" s="65" customFormat="1" customHeight="1" spans="1:7">
      <c r="A795" s="92">
        <v>2110405</v>
      </c>
      <c r="B795" s="92" t="s">
        <v>652</v>
      </c>
      <c r="C795" s="126"/>
      <c r="D795" s="126"/>
      <c r="E795" s="102">
        <v>122</v>
      </c>
      <c r="F795" s="99"/>
      <c r="G795" s="99">
        <v>0.286384976525822</v>
      </c>
    </row>
    <row r="796" s="65" customFormat="1" customHeight="1" spans="1:7">
      <c r="A796" s="92">
        <v>2110406</v>
      </c>
      <c r="B796" s="92" t="s">
        <v>653</v>
      </c>
      <c r="C796" s="126"/>
      <c r="D796" s="126"/>
      <c r="E796" s="102"/>
      <c r="F796" s="99"/>
      <c r="G796" s="99"/>
    </row>
    <row r="797" s="65" customFormat="1" customHeight="1" spans="1:7">
      <c r="A797" s="92">
        <v>2110499</v>
      </c>
      <c r="B797" s="92" t="s">
        <v>654</v>
      </c>
      <c r="C797" s="126"/>
      <c r="D797" s="126"/>
      <c r="E797" s="102">
        <v>308</v>
      </c>
      <c r="F797" s="99"/>
      <c r="G797" s="99">
        <v>1.54</v>
      </c>
    </row>
    <row r="798" s="65" customFormat="1" customHeight="1" spans="1:7">
      <c r="A798" s="92">
        <v>21105</v>
      </c>
      <c r="B798" s="124" t="s">
        <v>655</v>
      </c>
      <c r="C798" s="127">
        <v>123</v>
      </c>
      <c r="D798" s="127">
        <v>175</v>
      </c>
      <c r="E798" s="125">
        <f>SUM(E799:E804)</f>
        <v>175</v>
      </c>
      <c r="F798" s="98">
        <f>E798/D798</f>
        <v>1</v>
      </c>
      <c r="G798" s="98">
        <v>1.84210526315789</v>
      </c>
    </row>
    <row r="799" s="65" customFormat="1" customHeight="1" spans="1:7">
      <c r="A799" s="92">
        <v>2110501</v>
      </c>
      <c r="B799" s="92" t="s">
        <v>656</v>
      </c>
      <c r="C799" s="126"/>
      <c r="D799" s="126"/>
      <c r="E799" s="102">
        <v>10</v>
      </c>
      <c r="F799" s="99"/>
      <c r="G799" s="99">
        <v>0.32258064516129</v>
      </c>
    </row>
    <row r="800" s="65" customFormat="1" customHeight="1" spans="1:7">
      <c r="A800" s="92">
        <v>2110502</v>
      </c>
      <c r="B800" s="92" t="s">
        <v>657</v>
      </c>
      <c r="C800" s="126"/>
      <c r="D800" s="126"/>
      <c r="E800" s="102">
        <v>165</v>
      </c>
      <c r="F800" s="99"/>
      <c r="G800" s="99">
        <v>2.578125</v>
      </c>
    </row>
    <row r="801" s="65" customFormat="1" customHeight="1" spans="1:7">
      <c r="A801" s="92">
        <v>2110503</v>
      </c>
      <c r="B801" s="92" t="s">
        <v>658</v>
      </c>
      <c r="C801" s="126"/>
      <c r="D801" s="126"/>
      <c r="E801" s="102"/>
      <c r="F801" s="99"/>
      <c r="G801" s="99"/>
    </row>
    <row r="802" s="65" customFormat="1" customHeight="1" spans="1:7">
      <c r="A802" s="92">
        <v>2110506</v>
      </c>
      <c r="B802" s="92" t="s">
        <v>659</v>
      </c>
      <c r="C802" s="126"/>
      <c r="D802" s="126"/>
      <c r="E802" s="102"/>
      <c r="F802" s="99"/>
      <c r="G802" s="99"/>
    </row>
    <row r="803" s="65" customFormat="1" customHeight="1" spans="1:7">
      <c r="A803" s="92">
        <v>2110507</v>
      </c>
      <c r="B803" s="92" t="s">
        <v>660</v>
      </c>
      <c r="C803" s="126"/>
      <c r="D803" s="126"/>
      <c r="E803" s="102"/>
      <c r="F803" s="99"/>
      <c r="G803" s="99"/>
    </row>
    <row r="804" s="65" customFormat="1" customHeight="1" spans="1:7">
      <c r="A804" s="92">
        <v>2110599</v>
      </c>
      <c r="B804" s="92" t="s">
        <v>661</v>
      </c>
      <c r="C804" s="126"/>
      <c r="D804" s="126"/>
      <c r="E804" s="102"/>
      <c r="F804" s="99"/>
      <c r="G804" s="99"/>
    </row>
    <row r="805" s="65" customFormat="1" customHeight="1" spans="1:7">
      <c r="A805" s="92">
        <v>21107</v>
      </c>
      <c r="B805" s="124" t="s">
        <v>662</v>
      </c>
      <c r="C805" s="127"/>
      <c r="D805" s="127">
        <v>268</v>
      </c>
      <c r="E805" s="125">
        <f>SUM(E806:E807)</f>
        <v>77</v>
      </c>
      <c r="F805" s="98">
        <f>E805/D805</f>
        <v>0.287313432835821</v>
      </c>
      <c r="G805" s="98"/>
    </row>
    <row r="806" s="65" customFormat="1" customHeight="1" spans="1:7">
      <c r="A806" s="92">
        <v>2110704</v>
      </c>
      <c r="B806" s="92" t="s">
        <v>663</v>
      </c>
      <c r="C806" s="126"/>
      <c r="D806" s="126"/>
      <c r="E806" s="102"/>
      <c r="F806" s="99"/>
      <c r="G806" s="99"/>
    </row>
    <row r="807" s="65" customFormat="1" customHeight="1" spans="1:7">
      <c r="A807" s="92">
        <v>2110799</v>
      </c>
      <c r="B807" s="92" t="s">
        <v>664</v>
      </c>
      <c r="C807" s="126"/>
      <c r="D807" s="126"/>
      <c r="E807" s="102">
        <v>77</v>
      </c>
      <c r="F807" s="99"/>
      <c r="G807" s="99"/>
    </row>
    <row r="808" s="65" customFormat="1" customHeight="1" spans="1:7">
      <c r="A808" s="92">
        <v>21108</v>
      </c>
      <c r="B808" s="124" t="s">
        <v>665</v>
      </c>
      <c r="C808" s="126"/>
      <c r="D808" s="126"/>
      <c r="E808" s="102"/>
      <c r="F808" s="99"/>
      <c r="G808" s="99"/>
    </row>
    <row r="809" s="65" customFormat="1" customHeight="1" spans="1:7">
      <c r="A809" s="92">
        <v>2110804</v>
      </c>
      <c r="B809" s="92" t="s">
        <v>666</v>
      </c>
      <c r="C809" s="126"/>
      <c r="D809" s="126"/>
      <c r="E809" s="102"/>
      <c r="F809" s="99"/>
      <c r="G809" s="99"/>
    </row>
    <row r="810" s="65" customFormat="1" customHeight="1" spans="1:7">
      <c r="A810" s="92">
        <v>2110899</v>
      </c>
      <c r="B810" s="92" t="s">
        <v>667</v>
      </c>
      <c r="C810" s="126"/>
      <c r="D810" s="126"/>
      <c r="E810" s="102"/>
      <c r="F810" s="99"/>
      <c r="G810" s="99"/>
    </row>
    <row r="811" s="65" customFormat="1" customHeight="1" spans="1:7">
      <c r="A811" s="92">
        <v>21109</v>
      </c>
      <c r="B811" s="124" t="s">
        <v>668</v>
      </c>
      <c r="C811" s="126"/>
      <c r="D811" s="126"/>
      <c r="E811" s="102"/>
      <c r="F811" s="99"/>
      <c r="G811" s="99"/>
    </row>
    <row r="812" s="65" customFormat="1" customHeight="1" spans="1:7">
      <c r="A812" s="92">
        <v>2110901</v>
      </c>
      <c r="B812" s="92" t="s">
        <v>669</v>
      </c>
      <c r="C812" s="126"/>
      <c r="D812" s="126"/>
      <c r="E812" s="102"/>
      <c r="F812" s="99"/>
      <c r="G812" s="99"/>
    </row>
    <row r="813" s="65" customFormat="1" customHeight="1" spans="1:7">
      <c r="A813" s="92">
        <v>21110</v>
      </c>
      <c r="B813" s="124" t="s">
        <v>670</v>
      </c>
      <c r="C813" s="127"/>
      <c r="D813" s="127">
        <v>129</v>
      </c>
      <c r="E813" s="125">
        <f>E814</f>
        <v>129</v>
      </c>
      <c r="F813" s="98">
        <f>E813/D813</f>
        <v>1</v>
      </c>
      <c r="G813" s="98">
        <v>2.30357142857143</v>
      </c>
    </row>
    <row r="814" s="65" customFormat="1" customHeight="1" spans="1:7">
      <c r="A814" s="92">
        <v>2111001</v>
      </c>
      <c r="B814" s="92" t="s">
        <v>671</v>
      </c>
      <c r="C814" s="126"/>
      <c r="D814" s="126"/>
      <c r="E814" s="102">
        <v>129</v>
      </c>
      <c r="F814" s="99"/>
      <c r="G814" s="99">
        <v>2.30357142857143</v>
      </c>
    </row>
    <row r="815" s="65" customFormat="1" customHeight="1" spans="1:7">
      <c r="A815" s="92">
        <v>21111</v>
      </c>
      <c r="B815" s="124" t="s">
        <v>672</v>
      </c>
      <c r="C815" s="127"/>
      <c r="D815" s="127">
        <v>18</v>
      </c>
      <c r="E815" s="125">
        <f>SUM(E816:E820)</f>
        <v>18</v>
      </c>
      <c r="F815" s="98">
        <f>E815/D815</f>
        <v>1</v>
      </c>
      <c r="G815" s="98">
        <v>0.295081967213115</v>
      </c>
    </row>
    <row r="816" s="65" customFormat="1" customHeight="1" spans="1:7">
      <c r="A816" s="92">
        <v>2111101</v>
      </c>
      <c r="B816" s="92" t="s">
        <v>673</v>
      </c>
      <c r="C816" s="126"/>
      <c r="D816" s="126"/>
      <c r="E816" s="102"/>
      <c r="F816" s="99"/>
      <c r="G816" s="99"/>
    </row>
    <row r="817" s="65" customFormat="1" customHeight="1" spans="1:7">
      <c r="A817" s="92">
        <v>2111102</v>
      </c>
      <c r="B817" s="92" t="s">
        <v>674</v>
      </c>
      <c r="C817" s="126"/>
      <c r="D817" s="126"/>
      <c r="E817" s="102">
        <v>18</v>
      </c>
      <c r="F817" s="99"/>
      <c r="G817" s="99">
        <v>0.36734693877551</v>
      </c>
    </row>
    <row r="818" s="65" customFormat="1" customHeight="1" spans="1:7">
      <c r="A818" s="92">
        <v>2111103</v>
      </c>
      <c r="B818" s="92" t="s">
        <v>675</v>
      </c>
      <c r="C818" s="126"/>
      <c r="D818" s="126"/>
      <c r="E818" s="102"/>
      <c r="F818" s="99"/>
      <c r="G818" s="99">
        <v>0</v>
      </c>
    </row>
    <row r="819" s="65" customFormat="1" customHeight="1" spans="1:7">
      <c r="A819" s="92">
        <v>2111104</v>
      </c>
      <c r="B819" s="92" t="s">
        <v>676</v>
      </c>
      <c r="C819" s="126"/>
      <c r="D819" s="126"/>
      <c r="E819" s="102"/>
      <c r="F819" s="99"/>
      <c r="G819" s="99"/>
    </row>
    <row r="820" s="65" customFormat="1" customHeight="1" spans="1:7">
      <c r="A820" s="92">
        <v>2111199</v>
      </c>
      <c r="B820" s="92" t="s">
        <v>677</v>
      </c>
      <c r="C820" s="126"/>
      <c r="D820" s="126"/>
      <c r="E820" s="102"/>
      <c r="F820" s="99"/>
      <c r="G820" s="99"/>
    </row>
    <row r="821" s="65" customFormat="1" customHeight="1" spans="1:7">
      <c r="A821" s="92">
        <v>21112</v>
      </c>
      <c r="B821" s="124" t="s">
        <v>678</v>
      </c>
      <c r="C821" s="126"/>
      <c r="D821" s="126"/>
      <c r="E821" s="102"/>
      <c r="F821" s="99"/>
      <c r="G821" s="99"/>
    </row>
    <row r="822" s="65" customFormat="1" customHeight="1" spans="1:7">
      <c r="A822" s="92">
        <v>2111201</v>
      </c>
      <c r="B822" s="92" t="s">
        <v>679</v>
      </c>
      <c r="C822" s="126"/>
      <c r="D822" s="126"/>
      <c r="E822" s="102"/>
      <c r="F822" s="99"/>
      <c r="G822" s="99"/>
    </row>
    <row r="823" s="65" customFormat="1" customHeight="1" spans="1:7">
      <c r="A823" s="92">
        <v>21113</v>
      </c>
      <c r="B823" s="124" t="s">
        <v>680</v>
      </c>
      <c r="C823" s="126"/>
      <c r="D823" s="126"/>
      <c r="E823" s="102"/>
      <c r="F823" s="99"/>
      <c r="G823" s="99"/>
    </row>
    <row r="824" s="65" customFormat="1" customHeight="1" spans="1:7">
      <c r="A824" s="92">
        <v>2111301</v>
      </c>
      <c r="B824" s="92" t="s">
        <v>681</v>
      </c>
      <c r="C824" s="126"/>
      <c r="D824" s="126"/>
      <c r="E824" s="102"/>
      <c r="F824" s="99"/>
      <c r="G824" s="99"/>
    </row>
    <row r="825" s="65" customFormat="1" customHeight="1" spans="1:7">
      <c r="A825" s="92">
        <v>21114</v>
      </c>
      <c r="B825" s="124" t="s">
        <v>682</v>
      </c>
      <c r="C825" s="126"/>
      <c r="D825" s="126"/>
      <c r="E825" s="102"/>
      <c r="F825" s="99"/>
      <c r="G825" s="99"/>
    </row>
    <row r="826" s="65" customFormat="1" customHeight="1" spans="1:7">
      <c r="A826" s="92">
        <v>2111401</v>
      </c>
      <c r="B826" s="92" t="s">
        <v>81</v>
      </c>
      <c r="C826" s="126"/>
      <c r="D826" s="126"/>
      <c r="E826" s="102"/>
      <c r="F826" s="99"/>
      <c r="G826" s="99"/>
    </row>
    <row r="827" s="65" customFormat="1" customHeight="1" spans="1:7">
      <c r="A827" s="92">
        <v>2111402</v>
      </c>
      <c r="B827" s="92" t="s">
        <v>82</v>
      </c>
      <c r="C827" s="126"/>
      <c r="D827" s="126"/>
      <c r="E827" s="102"/>
      <c r="F827" s="99"/>
      <c r="G827" s="99"/>
    </row>
    <row r="828" s="65" customFormat="1" customHeight="1" spans="1:7">
      <c r="A828" s="92">
        <v>2111403</v>
      </c>
      <c r="B828" s="92" t="s">
        <v>83</v>
      </c>
      <c r="C828" s="126"/>
      <c r="D828" s="126"/>
      <c r="E828" s="102"/>
      <c r="F828" s="99"/>
      <c r="G828" s="99"/>
    </row>
    <row r="829" s="65" customFormat="1" customHeight="1" spans="1:7">
      <c r="A829" s="92">
        <v>2111406</v>
      </c>
      <c r="B829" s="92" t="s">
        <v>683</v>
      </c>
      <c r="C829" s="126"/>
      <c r="D829" s="126"/>
      <c r="E829" s="102"/>
      <c r="F829" s="99"/>
      <c r="G829" s="99"/>
    </row>
    <row r="830" s="65" customFormat="1" customHeight="1" spans="1:7">
      <c r="A830" s="92">
        <v>2111407</v>
      </c>
      <c r="B830" s="92" t="s">
        <v>684</v>
      </c>
      <c r="C830" s="126"/>
      <c r="D830" s="126"/>
      <c r="E830" s="102"/>
      <c r="F830" s="99"/>
      <c r="G830" s="99"/>
    </row>
    <row r="831" s="65" customFormat="1" customHeight="1" spans="1:7">
      <c r="A831" s="92">
        <v>2111408</v>
      </c>
      <c r="B831" s="92" t="s">
        <v>685</v>
      </c>
      <c r="C831" s="126"/>
      <c r="D831" s="126"/>
      <c r="E831" s="102"/>
      <c r="F831" s="99"/>
      <c r="G831" s="99"/>
    </row>
    <row r="832" s="65" customFormat="1" customHeight="1" spans="1:7">
      <c r="A832" s="92">
        <v>2111411</v>
      </c>
      <c r="B832" s="92" t="s">
        <v>119</v>
      </c>
      <c r="C832" s="126"/>
      <c r="D832" s="126"/>
      <c r="E832" s="102"/>
      <c r="F832" s="99"/>
      <c r="G832" s="99"/>
    </row>
    <row r="833" s="65" customFormat="1" customHeight="1" spans="1:7">
      <c r="A833" s="92">
        <v>2111413</v>
      </c>
      <c r="B833" s="92" t="s">
        <v>686</v>
      </c>
      <c r="C833" s="126"/>
      <c r="D833" s="126"/>
      <c r="E833" s="102"/>
      <c r="F833" s="99"/>
      <c r="G833" s="99"/>
    </row>
    <row r="834" s="65" customFormat="1" customHeight="1" spans="1:7">
      <c r="A834" s="92">
        <v>2111450</v>
      </c>
      <c r="B834" s="92" t="s">
        <v>90</v>
      </c>
      <c r="C834" s="126"/>
      <c r="D834" s="126"/>
      <c r="E834" s="102"/>
      <c r="F834" s="99"/>
      <c r="G834" s="99"/>
    </row>
    <row r="835" s="65" customFormat="1" customHeight="1" spans="1:7">
      <c r="A835" s="92">
        <v>2111499</v>
      </c>
      <c r="B835" s="92" t="s">
        <v>687</v>
      </c>
      <c r="C835" s="126"/>
      <c r="D835" s="126"/>
      <c r="E835" s="102"/>
      <c r="F835" s="99"/>
      <c r="G835" s="99"/>
    </row>
    <row r="836" s="65" customFormat="1" customHeight="1" spans="1:7">
      <c r="A836" s="92">
        <v>21199</v>
      </c>
      <c r="B836" s="124" t="s">
        <v>688</v>
      </c>
      <c r="C836" s="127"/>
      <c r="D836" s="127">
        <v>1147</v>
      </c>
      <c r="E836" s="125">
        <f>E837</f>
        <v>1009</v>
      </c>
      <c r="F836" s="98">
        <f t="shared" ref="F836:F839" si="5">E836/D836</f>
        <v>0.879686137750654</v>
      </c>
      <c r="G836" s="98">
        <v>0.123955773955774</v>
      </c>
    </row>
    <row r="837" s="65" customFormat="1" customHeight="1" spans="1:7">
      <c r="A837" s="92">
        <v>2119999</v>
      </c>
      <c r="B837" s="92" t="s">
        <v>689</v>
      </c>
      <c r="C837" s="126"/>
      <c r="D837" s="126"/>
      <c r="E837" s="102">
        <v>1009</v>
      </c>
      <c r="F837" s="99"/>
      <c r="G837" s="99">
        <v>0.123955773955774</v>
      </c>
    </row>
    <row r="838" s="65" customFormat="1" customHeight="1" spans="1:7">
      <c r="A838" s="92">
        <v>212</v>
      </c>
      <c r="B838" s="124" t="s">
        <v>690</v>
      </c>
      <c r="C838" s="148">
        <f>SUM(C839,C850,C852,C855,C857,C859)</f>
        <v>9330</v>
      </c>
      <c r="D838" s="148">
        <f>SUM(D839,D850,D852,D855,D857,D859)</f>
        <v>39135</v>
      </c>
      <c r="E838" s="125">
        <f>SUM(E839,E850,E852,E855,E857,E859)</f>
        <v>31094</v>
      </c>
      <c r="F838" s="98">
        <f t="shared" si="5"/>
        <v>0.794531749073719</v>
      </c>
      <c r="G838" s="98">
        <v>1.82658755800975</v>
      </c>
    </row>
    <row r="839" s="65" customFormat="1" customHeight="1" spans="1:7">
      <c r="A839" s="92">
        <v>21201</v>
      </c>
      <c r="B839" s="124" t="s">
        <v>691</v>
      </c>
      <c r="C839" s="127">
        <v>1021</v>
      </c>
      <c r="D839" s="127">
        <v>1369</v>
      </c>
      <c r="E839" s="125">
        <f>SUM(E840:E849)</f>
        <v>1153</v>
      </c>
      <c r="F839" s="98">
        <f t="shared" si="5"/>
        <v>0.842220598977356</v>
      </c>
      <c r="G839" s="98">
        <v>1.09600760456274</v>
      </c>
    </row>
    <row r="840" s="65" customFormat="1" customHeight="1" spans="1:7">
      <c r="A840" s="92">
        <v>2120101</v>
      </c>
      <c r="B840" s="92" t="s">
        <v>81</v>
      </c>
      <c r="C840" s="126"/>
      <c r="D840" s="126"/>
      <c r="E840" s="102">
        <v>179</v>
      </c>
      <c r="F840" s="99"/>
      <c r="G840" s="99">
        <v>1.26950354609929</v>
      </c>
    </row>
    <row r="841" s="65" customFormat="1" customHeight="1" spans="1:7">
      <c r="A841" s="92">
        <v>2120102</v>
      </c>
      <c r="B841" s="92" t="s">
        <v>82</v>
      </c>
      <c r="C841" s="126"/>
      <c r="D841" s="126"/>
      <c r="E841" s="102">
        <v>161</v>
      </c>
      <c r="F841" s="99"/>
      <c r="G841" s="99">
        <v>0.936046511627907</v>
      </c>
    </row>
    <row r="842" s="65" customFormat="1" customHeight="1" spans="1:7">
      <c r="A842" s="92">
        <v>2120103</v>
      </c>
      <c r="B842" s="92" t="s">
        <v>83</v>
      </c>
      <c r="C842" s="126"/>
      <c r="D842" s="126"/>
      <c r="E842" s="102"/>
      <c r="F842" s="99"/>
      <c r="G842" s="99"/>
    </row>
    <row r="843" s="65" customFormat="1" customHeight="1" spans="1:7">
      <c r="A843" s="92">
        <v>2120104</v>
      </c>
      <c r="B843" s="92" t="s">
        <v>692</v>
      </c>
      <c r="C843" s="126"/>
      <c r="D843" s="126"/>
      <c r="E843" s="102">
        <v>808</v>
      </c>
      <c r="F843" s="99"/>
      <c r="G843" s="99">
        <v>1.09336941813261</v>
      </c>
    </row>
    <row r="844" s="65" customFormat="1" customHeight="1" spans="1:7">
      <c r="A844" s="92">
        <v>2120105</v>
      </c>
      <c r="B844" s="92" t="s">
        <v>693</v>
      </c>
      <c r="C844" s="126"/>
      <c r="D844" s="126"/>
      <c r="E844" s="102"/>
      <c r="F844" s="99"/>
      <c r="G844" s="99"/>
    </row>
    <row r="845" s="65" customFormat="1" customHeight="1" spans="1:7">
      <c r="A845" s="92">
        <v>2120106</v>
      </c>
      <c r="B845" s="92" t="s">
        <v>694</v>
      </c>
      <c r="C845" s="126"/>
      <c r="D845" s="126"/>
      <c r="E845" s="102"/>
      <c r="F845" s="99"/>
      <c r="G845" s="99"/>
    </row>
    <row r="846" s="65" customFormat="1" customHeight="1" spans="1:7">
      <c r="A846" s="92">
        <v>2120107</v>
      </c>
      <c r="B846" s="92" t="s">
        <v>695</v>
      </c>
      <c r="C846" s="126"/>
      <c r="D846" s="126"/>
      <c r="E846" s="102"/>
      <c r="F846" s="99"/>
      <c r="G846" s="99"/>
    </row>
    <row r="847" s="65" customFormat="1" customHeight="1" spans="1:7">
      <c r="A847" s="92">
        <v>2120109</v>
      </c>
      <c r="B847" s="92" t="s">
        <v>696</v>
      </c>
      <c r="C847" s="126"/>
      <c r="D847" s="126"/>
      <c r="E847" s="102"/>
      <c r="F847" s="99"/>
      <c r="G847" s="99"/>
    </row>
    <row r="848" s="65" customFormat="1" customHeight="1" spans="1:7">
      <c r="A848" s="92">
        <v>2120110</v>
      </c>
      <c r="B848" s="92" t="s">
        <v>697</v>
      </c>
      <c r="C848" s="126"/>
      <c r="D848" s="126"/>
      <c r="E848" s="102"/>
      <c r="F848" s="99"/>
      <c r="G848" s="99"/>
    </row>
    <row r="849" s="65" customFormat="1" customHeight="1" spans="1:7">
      <c r="A849" s="92">
        <v>2120199</v>
      </c>
      <c r="B849" s="92" t="s">
        <v>698</v>
      </c>
      <c r="C849" s="126"/>
      <c r="D849" s="126"/>
      <c r="E849" s="102">
        <v>5</v>
      </c>
      <c r="F849" s="99"/>
      <c r="G849" s="99"/>
    </row>
    <row r="850" s="65" customFormat="1" customHeight="1" spans="1:7">
      <c r="A850" s="92">
        <v>21202</v>
      </c>
      <c r="B850" s="124" t="s">
        <v>699</v>
      </c>
      <c r="C850" s="127"/>
      <c r="D850" s="127">
        <v>80</v>
      </c>
      <c r="E850" s="125">
        <f>E851</f>
        <v>80</v>
      </c>
      <c r="F850" s="98">
        <f t="shared" ref="F850:F855" si="6">E850/D850</f>
        <v>1</v>
      </c>
      <c r="G850" s="98"/>
    </row>
    <row r="851" s="65" customFormat="1" customHeight="1" spans="1:7">
      <c r="A851" s="92">
        <v>2120201</v>
      </c>
      <c r="B851" s="92" t="s">
        <v>700</v>
      </c>
      <c r="C851" s="126"/>
      <c r="D851" s="126"/>
      <c r="E851" s="102">
        <v>80</v>
      </c>
      <c r="F851" s="99"/>
      <c r="G851" s="99"/>
    </row>
    <row r="852" s="65" customFormat="1" customHeight="1" spans="1:7">
      <c r="A852" s="92">
        <v>21203</v>
      </c>
      <c r="B852" s="124" t="s">
        <v>701</v>
      </c>
      <c r="C852" s="127">
        <v>739</v>
      </c>
      <c r="D852" s="127">
        <v>21959</v>
      </c>
      <c r="E852" s="125">
        <f>SUM(E853:E854)</f>
        <v>15733</v>
      </c>
      <c r="F852" s="98">
        <f t="shared" si="6"/>
        <v>0.716471606175145</v>
      </c>
      <c r="G852" s="98">
        <v>2.54867973432691</v>
      </c>
    </row>
    <row r="853" s="65" customFormat="1" customHeight="1" spans="1:7">
      <c r="A853" s="92">
        <v>2120303</v>
      </c>
      <c r="B853" s="92" t="s">
        <v>702</v>
      </c>
      <c r="C853" s="126"/>
      <c r="D853" s="126"/>
      <c r="E853" s="102">
        <v>898</v>
      </c>
      <c r="F853" s="99"/>
      <c r="G853" s="99">
        <v>0.824609733700643</v>
      </c>
    </row>
    <row r="854" s="65" customFormat="1" customHeight="1" spans="1:7">
      <c r="A854" s="92">
        <v>2120399</v>
      </c>
      <c r="B854" s="92" t="s">
        <v>703</v>
      </c>
      <c r="C854" s="126"/>
      <c r="D854" s="126"/>
      <c r="E854" s="102">
        <v>14835</v>
      </c>
      <c r="F854" s="99"/>
      <c r="G854" s="99">
        <v>2.91797797010228</v>
      </c>
    </row>
    <row r="855" s="65" customFormat="1" customHeight="1" spans="1:7">
      <c r="A855" s="92">
        <v>21205</v>
      </c>
      <c r="B855" s="124" t="s">
        <v>704</v>
      </c>
      <c r="C855" s="127">
        <v>7570</v>
      </c>
      <c r="D855" s="127">
        <v>9275</v>
      </c>
      <c r="E855" s="125">
        <f>E856</f>
        <v>9088</v>
      </c>
      <c r="F855" s="98">
        <f t="shared" si="6"/>
        <v>0.979838274932615</v>
      </c>
      <c r="G855" s="98">
        <v>1.18657788223006</v>
      </c>
    </row>
    <row r="856" s="65" customFormat="1" customHeight="1" spans="1:7">
      <c r="A856" s="92">
        <v>2120501</v>
      </c>
      <c r="B856" s="92" t="s">
        <v>705</v>
      </c>
      <c r="C856" s="126"/>
      <c r="D856" s="126"/>
      <c r="E856" s="102">
        <v>9088</v>
      </c>
      <c r="F856" s="99"/>
      <c r="G856" s="99">
        <v>1.18657788223006</v>
      </c>
    </row>
    <row r="857" s="65" customFormat="1" customHeight="1" spans="1:7">
      <c r="A857" s="92">
        <v>21206</v>
      </c>
      <c r="B857" s="124" t="s">
        <v>706</v>
      </c>
      <c r="C857" s="126"/>
      <c r="D857" s="126"/>
      <c r="E857" s="102"/>
      <c r="F857" s="99"/>
      <c r="G857" s="99"/>
    </row>
    <row r="858" s="65" customFormat="1" customHeight="1" spans="1:7">
      <c r="A858" s="92">
        <v>2120601</v>
      </c>
      <c r="B858" s="92" t="s">
        <v>707</v>
      </c>
      <c r="C858" s="126"/>
      <c r="D858" s="126"/>
      <c r="E858" s="102"/>
      <c r="F858" s="99"/>
      <c r="G858" s="99"/>
    </row>
    <row r="859" s="65" customFormat="1" customHeight="1" spans="1:7">
      <c r="A859" s="92">
        <v>21299</v>
      </c>
      <c r="B859" s="124" t="s">
        <v>708</v>
      </c>
      <c r="C859" s="127"/>
      <c r="D859" s="127">
        <v>6452</v>
      </c>
      <c r="E859" s="125">
        <f>E860</f>
        <v>5040</v>
      </c>
      <c r="F859" s="98">
        <f t="shared" ref="F859:F862" si="7">E859/D859</f>
        <v>0.781153130812151</v>
      </c>
      <c r="G859" s="98">
        <v>2.3562412342216</v>
      </c>
    </row>
    <row r="860" s="65" customFormat="1" customHeight="1" spans="1:7">
      <c r="A860" s="92">
        <v>2129999</v>
      </c>
      <c r="B860" s="92" t="s">
        <v>709</v>
      </c>
      <c r="C860" s="126"/>
      <c r="D860" s="126"/>
      <c r="E860" s="102">
        <v>5040</v>
      </c>
      <c r="F860" s="99"/>
      <c r="G860" s="99">
        <v>2.3562412342216</v>
      </c>
    </row>
    <row r="861" s="65" customFormat="1" customHeight="1" spans="1:7">
      <c r="A861" s="92">
        <v>213</v>
      </c>
      <c r="B861" s="124" t="s">
        <v>710</v>
      </c>
      <c r="C861" s="148">
        <f>SUM(C862,C888,C911,C939,C950,C957,C963,C966)</f>
        <v>8919</v>
      </c>
      <c r="D861" s="148">
        <f>SUM(D862,D888,D911,D939,D950,D957,D963,D966)</f>
        <v>47833</v>
      </c>
      <c r="E861" s="125">
        <f>SUM(E862,E888,E911,E939,E950,E957,E963,E966)</f>
        <v>34169</v>
      </c>
      <c r="F861" s="98">
        <f t="shared" si="7"/>
        <v>0.714339472748939</v>
      </c>
      <c r="G861" s="98">
        <v>1.03157926516318</v>
      </c>
    </row>
    <row r="862" s="65" customFormat="1" customHeight="1" spans="1:7">
      <c r="A862" s="92">
        <v>21301</v>
      </c>
      <c r="B862" s="124" t="s">
        <v>711</v>
      </c>
      <c r="C862" s="127">
        <v>1697</v>
      </c>
      <c r="D862" s="127">
        <v>9202</v>
      </c>
      <c r="E862" s="125">
        <f>SUM(E863:E887)</f>
        <v>7937</v>
      </c>
      <c r="F862" s="98">
        <f t="shared" si="7"/>
        <v>0.86252988480765</v>
      </c>
      <c r="G862" s="98">
        <v>1.05419046354097</v>
      </c>
    </row>
    <row r="863" s="65" customFormat="1" customHeight="1" spans="1:7">
      <c r="A863" s="92">
        <v>2130101</v>
      </c>
      <c r="B863" s="92" t="s">
        <v>81</v>
      </c>
      <c r="C863" s="126"/>
      <c r="D863" s="126"/>
      <c r="E863" s="102">
        <v>122</v>
      </c>
      <c r="F863" s="99"/>
      <c r="G863" s="99">
        <v>1.23232323232323</v>
      </c>
    </row>
    <row r="864" s="65" customFormat="1" customHeight="1" spans="1:7">
      <c r="A864" s="92">
        <v>2130102</v>
      </c>
      <c r="B864" s="92" t="s">
        <v>82</v>
      </c>
      <c r="C864" s="126"/>
      <c r="D864" s="126"/>
      <c r="E864" s="102">
        <v>66</v>
      </c>
      <c r="F864" s="99"/>
      <c r="G864" s="99">
        <v>2.27586206896552</v>
      </c>
    </row>
    <row r="865" s="65" customFormat="1" customHeight="1" spans="1:7">
      <c r="A865" s="92">
        <v>2130103</v>
      </c>
      <c r="B865" s="92" t="s">
        <v>83</v>
      </c>
      <c r="C865" s="126"/>
      <c r="D865" s="126"/>
      <c r="E865" s="102"/>
      <c r="F865" s="99"/>
      <c r="G865" s="99"/>
    </row>
    <row r="866" s="65" customFormat="1" customHeight="1" spans="1:7">
      <c r="A866" s="92">
        <v>2130104</v>
      </c>
      <c r="B866" s="92" t="s">
        <v>90</v>
      </c>
      <c r="C866" s="126"/>
      <c r="D866" s="126"/>
      <c r="E866" s="102">
        <v>448</v>
      </c>
      <c r="F866" s="99"/>
      <c r="G866" s="99">
        <v>1.07692307692308</v>
      </c>
    </row>
    <row r="867" s="65" customFormat="1" customHeight="1" spans="1:7">
      <c r="A867" s="92">
        <v>2130105</v>
      </c>
      <c r="B867" s="92" t="s">
        <v>712</v>
      </c>
      <c r="C867" s="126"/>
      <c r="D867" s="126"/>
      <c r="E867" s="102"/>
      <c r="F867" s="99"/>
      <c r="G867" s="99"/>
    </row>
    <row r="868" s="65" customFormat="1" customHeight="1" spans="1:7">
      <c r="A868" s="92">
        <v>2130106</v>
      </c>
      <c r="B868" s="92" t="s">
        <v>713</v>
      </c>
      <c r="C868" s="126"/>
      <c r="D868" s="126"/>
      <c r="E868" s="102"/>
      <c r="F868" s="99"/>
      <c r="G868" s="99"/>
    </row>
    <row r="869" s="65" customFormat="1" customHeight="1" spans="1:7">
      <c r="A869" s="92">
        <v>2130108</v>
      </c>
      <c r="B869" s="92" t="s">
        <v>714</v>
      </c>
      <c r="C869" s="126"/>
      <c r="D869" s="126"/>
      <c r="E869" s="102">
        <v>96</v>
      </c>
      <c r="F869" s="99"/>
      <c r="G869" s="99">
        <v>1.47692307692308</v>
      </c>
    </row>
    <row r="870" s="65" customFormat="1" customHeight="1" spans="1:7">
      <c r="A870" s="92">
        <v>2130109</v>
      </c>
      <c r="B870" s="92" t="s">
        <v>715</v>
      </c>
      <c r="C870" s="126"/>
      <c r="D870" s="126"/>
      <c r="E870" s="102">
        <v>8</v>
      </c>
      <c r="F870" s="99"/>
      <c r="G870" s="99">
        <v>1.33333333333333</v>
      </c>
    </row>
    <row r="871" s="65" customFormat="1" customHeight="1" spans="1:7">
      <c r="A871" s="92">
        <v>2130110</v>
      </c>
      <c r="B871" s="92" t="s">
        <v>716</v>
      </c>
      <c r="C871" s="126"/>
      <c r="D871" s="126"/>
      <c r="E871" s="102">
        <v>6</v>
      </c>
      <c r="F871" s="99"/>
      <c r="G871" s="99"/>
    </row>
    <row r="872" s="65" customFormat="1" customHeight="1" spans="1:7">
      <c r="A872" s="92">
        <v>2130111</v>
      </c>
      <c r="B872" s="92" t="s">
        <v>717</v>
      </c>
      <c r="C872" s="126"/>
      <c r="D872" s="126"/>
      <c r="E872" s="102"/>
      <c r="F872" s="99"/>
      <c r="G872" s="99"/>
    </row>
    <row r="873" s="65" customFormat="1" customHeight="1" spans="1:7">
      <c r="A873" s="92">
        <v>2130112</v>
      </c>
      <c r="B873" s="92" t="s">
        <v>718</v>
      </c>
      <c r="C873" s="126"/>
      <c r="D873" s="126"/>
      <c r="E873" s="102"/>
      <c r="F873" s="99"/>
      <c r="G873" s="99"/>
    </row>
    <row r="874" s="65" customFormat="1" customHeight="1" spans="1:7">
      <c r="A874" s="92">
        <v>2130114</v>
      </c>
      <c r="B874" s="92" t="s">
        <v>719</v>
      </c>
      <c r="C874" s="126"/>
      <c r="D874" s="126"/>
      <c r="E874" s="102"/>
      <c r="F874" s="99"/>
      <c r="G874" s="99"/>
    </row>
    <row r="875" s="65" customFormat="1" customHeight="1" spans="1:7">
      <c r="A875" s="92">
        <v>2130119</v>
      </c>
      <c r="B875" s="92" t="s">
        <v>720</v>
      </c>
      <c r="C875" s="126"/>
      <c r="D875" s="126"/>
      <c r="E875" s="102">
        <v>50</v>
      </c>
      <c r="F875" s="99"/>
      <c r="G875" s="99">
        <v>10</v>
      </c>
    </row>
    <row r="876" s="65" customFormat="1" customHeight="1" spans="1:7">
      <c r="A876" s="92">
        <v>2130120</v>
      </c>
      <c r="B876" s="92" t="s">
        <v>721</v>
      </c>
      <c r="C876" s="126"/>
      <c r="D876" s="126"/>
      <c r="E876" s="102">
        <v>310</v>
      </c>
      <c r="F876" s="99"/>
      <c r="G876" s="99"/>
    </row>
    <row r="877" s="65" customFormat="1" customHeight="1" spans="1:7">
      <c r="A877" s="92">
        <v>2130121</v>
      </c>
      <c r="B877" s="92" t="s">
        <v>722</v>
      </c>
      <c r="C877" s="126"/>
      <c r="D877" s="126"/>
      <c r="E877" s="102"/>
      <c r="F877" s="99"/>
      <c r="G877" s="99"/>
    </row>
    <row r="878" s="65" customFormat="1" customHeight="1" spans="1:7">
      <c r="A878" s="92">
        <v>2130122</v>
      </c>
      <c r="B878" s="92" t="s">
        <v>723</v>
      </c>
      <c r="C878" s="126"/>
      <c r="D878" s="126"/>
      <c r="E878" s="102">
        <v>1817</v>
      </c>
      <c r="F878" s="99"/>
      <c r="G878" s="99">
        <v>0.76312473750525</v>
      </c>
    </row>
    <row r="879" s="65" customFormat="1" customHeight="1" spans="1:7">
      <c r="A879" s="92">
        <v>2130124</v>
      </c>
      <c r="B879" s="92" t="s">
        <v>724</v>
      </c>
      <c r="C879" s="126"/>
      <c r="D879" s="126"/>
      <c r="E879" s="102">
        <v>63</v>
      </c>
      <c r="F879" s="99"/>
      <c r="G879" s="99">
        <v>21</v>
      </c>
    </row>
    <row r="880" s="65" customFormat="1" customHeight="1" spans="1:7">
      <c r="A880" s="92">
        <v>2130125</v>
      </c>
      <c r="B880" s="92" t="s">
        <v>725</v>
      </c>
      <c r="C880" s="126"/>
      <c r="D880" s="126"/>
      <c r="E880" s="102"/>
      <c r="F880" s="99"/>
      <c r="G880" s="99"/>
    </row>
    <row r="881" s="65" customFormat="1" customHeight="1" spans="1:7">
      <c r="A881" s="92">
        <v>2130126</v>
      </c>
      <c r="B881" s="92" t="s">
        <v>726</v>
      </c>
      <c r="C881" s="126"/>
      <c r="D881" s="126"/>
      <c r="E881" s="102">
        <v>228</v>
      </c>
      <c r="F881" s="99"/>
      <c r="G881" s="99">
        <v>8.44444444444444</v>
      </c>
    </row>
    <row r="882" s="65" customFormat="1" customHeight="1" spans="1:7">
      <c r="A882" s="92">
        <v>2130135</v>
      </c>
      <c r="B882" s="92" t="s">
        <v>727</v>
      </c>
      <c r="C882" s="126"/>
      <c r="D882" s="126"/>
      <c r="E882" s="102">
        <v>25</v>
      </c>
      <c r="F882" s="99"/>
      <c r="G882" s="99">
        <v>0.543478260869565</v>
      </c>
    </row>
    <row r="883" s="65" customFormat="1" customHeight="1" spans="1:7">
      <c r="A883" s="92">
        <v>2130142</v>
      </c>
      <c r="B883" s="92" t="s">
        <v>728</v>
      </c>
      <c r="C883" s="126"/>
      <c r="D883" s="126"/>
      <c r="E883" s="102"/>
      <c r="F883" s="99"/>
      <c r="G883" s="99">
        <v>0</v>
      </c>
    </row>
    <row r="884" s="65" customFormat="1" customHeight="1" spans="1:7">
      <c r="A884" s="92">
        <v>2130148</v>
      </c>
      <c r="B884" s="92" t="s">
        <v>729</v>
      </c>
      <c r="C884" s="126"/>
      <c r="D884" s="126"/>
      <c r="E884" s="102">
        <v>1</v>
      </c>
      <c r="F884" s="99"/>
      <c r="G884" s="99">
        <v>0.5</v>
      </c>
    </row>
    <row r="885" s="65" customFormat="1" customHeight="1" spans="1:7">
      <c r="A885" s="92">
        <v>2130152</v>
      </c>
      <c r="B885" s="92" t="s">
        <v>730</v>
      </c>
      <c r="C885" s="126"/>
      <c r="D885" s="126"/>
      <c r="E885" s="102"/>
      <c r="F885" s="99"/>
      <c r="G885" s="99"/>
    </row>
    <row r="886" s="65" customFormat="1" customHeight="1" spans="1:7">
      <c r="A886" s="92">
        <v>2130153</v>
      </c>
      <c r="B886" s="92" t="s">
        <v>731</v>
      </c>
      <c r="C886" s="126"/>
      <c r="D886" s="126"/>
      <c r="E886" s="102">
        <v>3367</v>
      </c>
      <c r="F886" s="99"/>
      <c r="G886" s="99">
        <v>1.28315548780488</v>
      </c>
    </row>
    <row r="887" s="65" customFormat="1" customHeight="1" spans="1:7">
      <c r="A887" s="92">
        <v>2130199</v>
      </c>
      <c r="B887" s="92" t="s">
        <v>732</v>
      </c>
      <c r="C887" s="126"/>
      <c r="D887" s="126"/>
      <c r="E887" s="102">
        <v>1330</v>
      </c>
      <c r="F887" s="99"/>
      <c r="G887" s="99">
        <v>3.66391184573003</v>
      </c>
    </row>
    <row r="888" s="65" customFormat="1" customHeight="1" spans="1:7">
      <c r="A888" s="92">
        <v>21302</v>
      </c>
      <c r="B888" s="124" t="s">
        <v>733</v>
      </c>
      <c r="C888" s="127">
        <v>242</v>
      </c>
      <c r="D888" s="127">
        <v>1359</v>
      </c>
      <c r="E888" s="125">
        <f>SUM(E889:E910)</f>
        <v>812</v>
      </c>
      <c r="F888" s="98">
        <f>E888/D888</f>
        <v>0.597498160412068</v>
      </c>
      <c r="G888" s="98">
        <v>0.469907407407407</v>
      </c>
    </row>
    <row r="889" s="65" customFormat="1" customHeight="1" spans="1:7">
      <c r="A889" s="92">
        <v>2130201</v>
      </c>
      <c r="B889" s="92" t="s">
        <v>81</v>
      </c>
      <c r="C889" s="126"/>
      <c r="D889" s="126"/>
      <c r="E889" s="102"/>
      <c r="F889" s="99"/>
      <c r="G889" s="99"/>
    </row>
    <row r="890" s="65" customFormat="1" ht="17.25" customHeight="1" spans="1:7">
      <c r="A890" s="92">
        <v>2130202</v>
      </c>
      <c r="B890" s="92" t="s">
        <v>82</v>
      </c>
      <c r="C890" s="126"/>
      <c r="D890" s="126"/>
      <c r="E890" s="102"/>
      <c r="F890" s="99"/>
      <c r="G890" s="99"/>
    </row>
    <row r="891" s="65" customFormat="1" customHeight="1" spans="1:7">
      <c r="A891" s="92">
        <v>2130203</v>
      </c>
      <c r="B891" s="92" t="s">
        <v>83</v>
      </c>
      <c r="C891" s="126"/>
      <c r="D891" s="126"/>
      <c r="E891" s="102"/>
      <c r="F891" s="99"/>
      <c r="G891" s="99"/>
    </row>
    <row r="892" s="65" customFormat="1" customHeight="1" spans="1:7">
      <c r="A892" s="92">
        <v>2130204</v>
      </c>
      <c r="B892" s="92" t="s">
        <v>734</v>
      </c>
      <c r="C892" s="126"/>
      <c r="D892" s="126"/>
      <c r="E892" s="102">
        <v>200</v>
      </c>
      <c r="F892" s="99"/>
      <c r="G892" s="99">
        <v>0.970873786407767</v>
      </c>
    </row>
    <row r="893" s="65" customFormat="1" customHeight="1" spans="1:7">
      <c r="A893" s="92">
        <v>2130205</v>
      </c>
      <c r="B893" s="92" t="s">
        <v>735</v>
      </c>
      <c r="C893" s="126"/>
      <c r="D893" s="126"/>
      <c r="E893" s="102">
        <v>335</v>
      </c>
      <c r="F893" s="99"/>
      <c r="G893" s="99">
        <v>0.296198054818744</v>
      </c>
    </row>
    <row r="894" s="65" customFormat="1" customHeight="1" spans="1:7">
      <c r="A894" s="92">
        <v>2130206</v>
      </c>
      <c r="B894" s="92" t="s">
        <v>736</v>
      </c>
      <c r="C894" s="126"/>
      <c r="D894" s="126"/>
      <c r="E894" s="102">
        <v>2</v>
      </c>
      <c r="F894" s="99"/>
      <c r="G894" s="99">
        <v>0.0769230769230769</v>
      </c>
    </row>
    <row r="895" s="65" customFormat="1" customHeight="1" spans="1:7">
      <c r="A895" s="92">
        <v>2130207</v>
      </c>
      <c r="B895" s="92" t="s">
        <v>737</v>
      </c>
      <c r="C895" s="126"/>
      <c r="D895" s="126"/>
      <c r="E895" s="102"/>
      <c r="F895" s="99"/>
      <c r="G895" s="99"/>
    </row>
    <row r="896" s="65" customFormat="1" customHeight="1" spans="1:7">
      <c r="A896" s="92">
        <v>2130209</v>
      </c>
      <c r="B896" s="92" t="s">
        <v>738</v>
      </c>
      <c r="C896" s="126"/>
      <c r="D896" s="126"/>
      <c r="E896" s="102">
        <v>24</v>
      </c>
      <c r="F896" s="99"/>
      <c r="G896" s="99">
        <v>12</v>
      </c>
    </row>
    <row r="897" s="65" customFormat="1" customHeight="1" spans="1:7">
      <c r="A897" s="92">
        <v>2130211</v>
      </c>
      <c r="B897" s="92" t="s">
        <v>739</v>
      </c>
      <c r="C897" s="126"/>
      <c r="D897" s="126"/>
      <c r="E897" s="102">
        <v>2</v>
      </c>
      <c r="F897" s="99"/>
      <c r="G897" s="99">
        <v>0.4</v>
      </c>
    </row>
    <row r="898" s="65" customFormat="1" customHeight="1" spans="1:7">
      <c r="A898" s="92">
        <v>2130212</v>
      </c>
      <c r="B898" s="92" t="s">
        <v>740</v>
      </c>
      <c r="C898" s="126"/>
      <c r="D898" s="126"/>
      <c r="E898" s="102"/>
      <c r="F898" s="99"/>
      <c r="G898" s="99"/>
    </row>
    <row r="899" s="65" customFormat="1" customHeight="1" spans="1:7">
      <c r="A899" s="92">
        <v>2130213</v>
      </c>
      <c r="B899" s="92" t="s">
        <v>741</v>
      </c>
      <c r="C899" s="126"/>
      <c r="D899" s="126"/>
      <c r="E899" s="102">
        <v>2</v>
      </c>
      <c r="F899" s="99"/>
      <c r="G899" s="99">
        <v>1</v>
      </c>
    </row>
    <row r="900" s="65" customFormat="1" customHeight="1" spans="1:7">
      <c r="A900" s="92">
        <v>2130217</v>
      </c>
      <c r="B900" s="92" t="s">
        <v>742</v>
      </c>
      <c r="C900" s="126"/>
      <c r="D900" s="126"/>
      <c r="E900" s="102"/>
      <c r="F900" s="99"/>
      <c r="G900" s="99"/>
    </row>
    <row r="901" s="65" customFormat="1" customHeight="1" spans="1:7">
      <c r="A901" s="92">
        <v>2130220</v>
      </c>
      <c r="B901" s="92" t="s">
        <v>743</v>
      </c>
      <c r="C901" s="126"/>
      <c r="D901" s="126"/>
      <c r="E901" s="102"/>
      <c r="F901" s="99"/>
      <c r="G901" s="99"/>
    </row>
    <row r="902" s="65" customFormat="1" customHeight="1" spans="1:7">
      <c r="A902" s="92">
        <v>2130221</v>
      </c>
      <c r="B902" s="92" t="s">
        <v>744</v>
      </c>
      <c r="C902" s="126"/>
      <c r="D902" s="126"/>
      <c r="E902" s="102">
        <v>11</v>
      </c>
      <c r="F902" s="99"/>
      <c r="G902" s="99">
        <v>0.297297297297297</v>
      </c>
    </row>
    <row r="903" s="65" customFormat="1" customHeight="1" spans="1:7">
      <c r="A903" s="92">
        <v>2130223</v>
      </c>
      <c r="B903" s="92" t="s">
        <v>745</v>
      </c>
      <c r="C903" s="126"/>
      <c r="D903" s="126"/>
      <c r="E903" s="102"/>
      <c r="F903" s="99"/>
      <c r="G903" s="99"/>
    </row>
    <row r="904" s="65" customFormat="1" customHeight="1" spans="1:7">
      <c r="A904" s="92">
        <v>2130226</v>
      </c>
      <c r="B904" s="92" t="s">
        <v>746</v>
      </c>
      <c r="C904" s="126"/>
      <c r="D904" s="126"/>
      <c r="E904" s="102"/>
      <c r="F904" s="99"/>
      <c r="G904" s="99"/>
    </row>
    <row r="905" s="65" customFormat="1" customHeight="1" spans="1:7">
      <c r="A905" s="92">
        <v>2130227</v>
      </c>
      <c r="B905" s="92" t="s">
        <v>747</v>
      </c>
      <c r="C905" s="126"/>
      <c r="D905" s="126"/>
      <c r="E905" s="102"/>
      <c r="F905" s="99"/>
      <c r="G905" s="99"/>
    </row>
    <row r="906" s="65" customFormat="1" customHeight="1" spans="1:7">
      <c r="A906" s="92">
        <v>2130234</v>
      </c>
      <c r="B906" s="92" t="s">
        <v>748</v>
      </c>
      <c r="C906" s="126"/>
      <c r="D906" s="126"/>
      <c r="E906" s="102">
        <v>59</v>
      </c>
      <c r="F906" s="99"/>
      <c r="G906" s="99">
        <v>2.56521739130435</v>
      </c>
    </row>
    <row r="907" s="65" customFormat="1" customHeight="1" spans="1:7">
      <c r="A907" s="92">
        <v>2130236</v>
      </c>
      <c r="B907" s="92" t="s">
        <v>749</v>
      </c>
      <c r="C907" s="126"/>
      <c r="D907" s="126"/>
      <c r="E907" s="102"/>
      <c r="F907" s="99"/>
      <c r="G907" s="99"/>
    </row>
    <row r="908" s="65" customFormat="1" customHeight="1" spans="1:7">
      <c r="A908" s="92">
        <v>2130237</v>
      </c>
      <c r="B908" s="92" t="s">
        <v>718</v>
      </c>
      <c r="C908" s="126"/>
      <c r="D908" s="126"/>
      <c r="E908" s="102"/>
      <c r="F908" s="99"/>
      <c r="G908" s="99"/>
    </row>
    <row r="909" s="65" customFormat="1" customHeight="1" spans="1:7">
      <c r="A909" s="92">
        <v>2130238</v>
      </c>
      <c r="B909" s="92" t="s">
        <v>750</v>
      </c>
      <c r="C909" s="126"/>
      <c r="D909" s="126"/>
      <c r="E909" s="102">
        <v>-1</v>
      </c>
      <c r="F909" s="99"/>
      <c r="G909" s="99">
        <v>-0.2</v>
      </c>
    </row>
    <row r="910" s="65" customFormat="1" customHeight="1" spans="1:7">
      <c r="A910" s="92">
        <v>2130299</v>
      </c>
      <c r="B910" s="92" t="s">
        <v>751</v>
      </c>
      <c r="C910" s="126"/>
      <c r="D910" s="126"/>
      <c r="E910" s="102">
        <v>178</v>
      </c>
      <c r="F910" s="99"/>
      <c r="G910" s="99">
        <v>0.611683848797251</v>
      </c>
    </row>
    <row r="911" s="65" customFormat="1" customHeight="1" spans="1:7">
      <c r="A911" s="92">
        <v>21303</v>
      </c>
      <c r="B911" s="124" t="s">
        <v>752</v>
      </c>
      <c r="C911" s="127">
        <v>368</v>
      </c>
      <c r="D911" s="127">
        <v>6171</v>
      </c>
      <c r="E911" s="125">
        <f>SUM(E912:E938)</f>
        <v>5149</v>
      </c>
      <c r="F911" s="98">
        <f>E911/D911</f>
        <v>0.834386647220872</v>
      </c>
      <c r="G911" s="98">
        <v>3.0906362545018</v>
      </c>
    </row>
    <row r="912" s="65" customFormat="1" customHeight="1" spans="1:7">
      <c r="A912" s="92">
        <v>2130301</v>
      </c>
      <c r="B912" s="92" t="s">
        <v>81</v>
      </c>
      <c r="C912" s="126"/>
      <c r="D912" s="126"/>
      <c r="E912" s="102"/>
      <c r="F912" s="99"/>
      <c r="G912" s="99"/>
    </row>
    <row r="913" s="65" customFormat="1" customHeight="1" spans="1:7">
      <c r="A913" s="92">
        <v>2130302</v>
      </c>
      <c r="B913" s="92" t="s">
        <v>82</v>
      </c>
      <c r="C913" s="126"/>
      <c r="D913" s="126"/>
      <c r="E913" s="102"/>
      <c r="F913" s="99"/>
      <c r="G913" s="99"/>
    </row>
    <row r="914" s="65" customFormat="1" customHeight="1" spans="1:7">
      <c r="A914" s="92">
        <v>2130303</v>
      </c>
      <c r="B914" s="92" t="s">
        <v>83</v>
      </c>
      <c r="C914" s="126"/>
      <c r="D914" s="126"/>
      <c r="E914" s="102"/>
      <c r="F914" s="99"/>
      <c r="G914" s="99"/>
    </row>
    <row r="915" s="65" customFormat="1" customHeight="1" spans="1:7">
      <c r="A915" s="92">
        <v>2130304</v>
      </c>
      <c r="B915" s="92" t="s">
        <v>753</v>
      </c>
      <c r="C915" s="126"/>
      <c r="D915" s="126"/>
      <c r="E915" s="102">
        <v>116</v>
      </c>
      <c r="F915" s="99"/>
      <c r="G915" s="99">
        <v>0.846715328467153</v>
      </c>
    </row>
    <row r="916" s="65" customFormat="1" customHeight="1" spans="1:7">
      <c r="A916" s="92">
        <v>2130305</v>
      </c>
      <c r="B916" s="92" t="s">
        <v>754</v>
      </c>
      <c r="C916" s="126"/>
      <c r="D916" s="126"/>
      <c r="E916" s="102">
        <v>3272</v>
      </c>
      <c r="F916" s="99"/>
      <c r="G916" s="99">
        <v>4.68767908309456</v>
      </c>
    </row>
    <row r="917" s="65" customFormat="1" customHeight="1" spans="1:7">
      <c r="A917" s="92">
        <v>2130306</v>
      </c>
      <c r="B917" s="92" t="s">
        <v>755</v>
      </c>
      <c r="C917" s="126"/>
      <c r="D917" s="126"/>
      <c r="E917" s="102"/>
      <c r="F917" s="99"/>
      <c r="G917" s="99"/>
    </row>
    <row r="918" s="65" customFormat="1" customHeight="1" spans="1:7">
      <c r="A918" s="92">
        <v>2130307</v>
      </c>
      <c r="B918" s="92" t="s">
        <v>756</v>
      </c>
      <c r="C918" s="126"/>
      <c r="D918" s="126"/>
      <c r="E918" s="102"/>
      <c r="F918" s="99"/>
      <c r="G918" s="99"/>
    </row>
    <row r="919" s="65" customFormat="1" customHeight="1" spans="1:7">
      <c r="A919" s="92">
        <v>2130308</v>
      </c>
      <c r="B919" s="92" t="s">
        <v>757</v>
      </c>
      <c r="C919" s="126"/>
      <c r="D919" s="126"/>
      <c r="E919" s="102"/>
      <c r="F919" s="99"/>
      <c r="G919" s="99"/>
    </row>
    <row r="920" s="65" customFormat="1" customHeight="1" spans="1:7">
      <c r="A920" s="92">
        <v>2130309</v>
      </c>
      <c r="B920" s="92" t="s">
        <v>758</v>
      </c>
      <c r="C920" s="126"/>
      <c r="D920" s="126"/>
      <c r="E920" s="102"/>
      <c r="F920" s="99"/>
      <c r="G920" s="99"/>
    </row>
    <row r="921" s="65" customFormat="1" customHeight="1" spans="1:7">
      <c r="A921" s="92">
        <v>2130310</v>
      </c>
      <c r="B921" s="92" t="s">
        <v>759</v>
      </c>
      <c r="C921" s="126"/>
      <c r="D921" s="126"/>
      <c r="E921" s="102">
        <v>418</v>
      </c>
      <c r="F921" s="99"/>
      <c r="G921" s="99"/>
    </row>
    <row r="922" s="65" customFormat="1" customHeight="1" spans="1:7">
      <c r="A922" s="92">
        <v>2130311</v>
      </c>
      <c r="B922" s="92" t="s">
        <v>760</v>
      </c>
      <c r="C922" s="126"/>
      <c r="D922" s="126"/>
      <c r="E922" s="102">
        <v>881</v>
      </c>
      <c r="F922" s="99"/>
      <c r="G922" s="99">
        <v>3.00682593856655</v>
      </c>
    </row>
    <row r="923" s="65" customFormat="1" customHeight="1" spans="1:7">
      <c r="A923" s="92">
        <v>2130312</v>
      </c>
      <c r="B923" s="92" t="s">
        <v>761</v>
      </c>
      <c r="C923" s="126"/>
      <c r="D923" s="126"/>
      <c r="E923" s="102"/>
      <c r="F923" s="99"/>
      <c r="G923" s="99"/>
    </row>
    <row r="924" s="65" customFormat="1" customHeight="1" spans="1:7">
      <c r="A924" s="92">
        <v>2130313</v>
      </c>
      <c r="B924" s="92" t="s">
        <v>762</v>
      </c>
      <c r="C924" s="126"/>
      <c r="D924" s="126"/>
      <c r="E924" s="102"/>
      <c r="F924" s="99"/>
      <c r="G924" s="99"/>
    </row>
    <row r="925" s="65" customFormat="1" customHeight="1" spans="1:7">
      <c r="A925" s="92">
        <v>2130314</v>
      </c>
      <c r="B925" s="92" t="s">
        <v>763</v>
      </c>
      <c r="C925" s="126"/>
      <c r="D925" s="126"/>
      <c r="E925" s="102">
        <v>61</v>
      </c>
      <c r="F925" s="99"/>
      <c r="G925" s="99">
        <v>0.580952380952381</v>
      </c>
    </row>
    <row r="926" s="65" customFormat="1" customHeight="1" spans="1:7">
      <c r="A926" s="92">
        <v>2130315</v>
      </c>
      <c r="B926" s="92" t="s">
        <v>764</v>
      </c>
      <c r="C926" s="126"/>
      <c r="D926" s="126"/>
      <c r="E926" s="102"/>
      <c r="F926" s="99"/>
      <c r="G926" s="99"/>
    </row>
    <row r="927" s="65" customFormat="1" customHeight="1" spans="1:7">
      <c r="A927" s="92">
        <v>2130316</v>
      </c>
      <c r="B927" s="92" t="s">
        <v>765</v>
      </c>
      <c r="C927" s="126"/>
      <c r="D927" s="126"/>
      <c r="E927" s="102">
        <v>68</v>
      </c>
      <c r="F927" s="99"/>
      <c r="G927" s="99">
        <v>0.198250728862974</v>
      </c>
    </row>
    <row r="928" s="65" customFormat="1" customHeight="1" spans="1:7">
      <c r="A928" s="92">
        <v>2130317</v>
      </c>
      <c r="B928" s="92" t="s">
        <v>766</v>
      </c>
      <c r="C928" s="126"/>
      <c r="D928" s="126"/>
      <c r="E928" s="102"/>
      <c r="F928" s="99"/>
      <c r="G928" s="99"/>
    </row>
    <row r="929" s="65" customFormat="1" customHeight="1" spans="1:7">
      <c r="A929" s="92">
        <v>2130318</v>
      </c>
      <c r="B929" s="92" t="s">
        <v>767</v>
      </c>
      <c r="C929" s="126"/>
      <c r="D929" s="126"/>
      <c r="E929" s="102"/>
      <c r="F929" s="99"/>
      <c r="G929" s="99"/>
    </row>
    <row r="930" s="65" customFormat="1" customHeight="1" spans="1:7">
      <c r="A930" s="92">
        <v>2130319</v>
      </c>
      <c r="B930" s="92" t="s">
        <v>768</v>
      </c>
      <c r="C930" s="126"/>
      <c r="D930" s="126"/>
      <c r="E930" s="102"/>
      <c r="F930" s="99"/>
      <c r="G930" s="99"/>
    </row>
    <row r="931" s="65" customFormat="1" customHeight="1" spans="1:7">
      <c r="A931" s="92">
        <v>2130321</v>
      </c>
      <c r="B931" s="92" t="s">
        <v>769</v>
      </c>
      <c r="C931" s="126"/>
      <c r="D931" s="126"/>
      <c r="E931" s="102"/>
      <c r="F931" s="99"/>
      <c r="G931" s="99"/>
    </row>
    <row r="932" s="65" customFormat="1" customHeight="1" spans="1:7">
      <c r="A932" s="92">
        <v>2130322</v>
      </c>
      <c r="B932" s="92" t="s">
        <v>770</v>
      </c>
      <c r="C932" s="126"/>
      <c r="D932" s="126"/>
      <c r="E932" s="102">
        <v>8</v>
      </c>
      <c r="F932" s="99"/>
      <c r="G932" s="99">
        <v>1</v>
      </c>
    </row>
    <row r="933" s="65" customFormat="1" customHeight="1" spans="1:7">
      <c r="A933" s="92">
        <v>2130333</v>
      </c>
      <c r="B933" s="92" t="s">
        <v>745</v>
      </c>
      <c r="C933" s="126"/>
      <c r="D933" s="126"/>
      <c r="E933" s="102"/>
      <c r="F933" s="99"/>
      <c r="G933" s="99"/>
    </row>
    <row r="934" s="65" customFormat="1" customHeight="1" spans="1:7">
      <c r="A934" s="92">
        <v>2130334</v>
      </c>
      <c r="B934" s="92" t="s">
        <v>771</v>
      </c>
      <c r="C934" s="126"/>
      <c r="D934" s="126"/>
      <c r="E934" s="102"/>
      <c r="F934" s="99"/>
      <c r="G934" s="99"/>
    </row>
    <row r="935" s="65" customFormat="1" customHeight="1" spans="1:7">
      <c r="A935" s="92">
        <v>2130335</v>
      </c>
      <c r="B935" s="92" t="s">
        <v>772</v>
      </c>
      <c r="C935" s="126"/>
      <c r="D935" s="126"/>
      <c r="E935" s="102">
        <v>315</v>
      </c>
      <c r="F935" s="99"/>
      <c r="G935" s="99">
        <v>4.2</v>
      </c>
    </row>
    <row r="936" s="65" customFormat="1" customHeight="1" spans="1:7">
      <c r="A936" s="92">
        <v>2130336</v>
      </c>
      <c r="B936" s="92" t="s">
        <v>773</v>
      </c>
      <c r="C936" s="126"/>
      <c r="D936" s="126"/>
      <c r="E936" s="102"/>
      <c r="F936" s="99"/>
      <c r="G936" s="99"/>
    </row>
    <row r="937" s="65" customFormat="1" customHeight="1" spans="1:7">
      <c r="A937" s="92">
        <v>2130337</v>
      </c>
      <c r="B937" s="92" t="s">
        <v>774</v>
      </c>
      <c r="C937" s="126"/>
      <c r="D937" s="126"/>
      <c r="E937" s="102"/>
      <c r="F937" s="99"/>
      <c r="G937" s="99"/>
    </row>
    <row r="938" s="65" customFormat="1" customHeight="1" spans="1:7">
      <c r="A938" s="92">
        <v>2130399</v>
      </c>
      <c r="B938" s="92" t="s">
        <v>775</v>
      </c>
      <c r="C938" s="126"/>
      <c r="D938" s="126"/>
      <c r="E938" s="102">
        <v>10</v>
      </c>
      <c r="F938" s="99"/>
      <c r="G938" s="99">
        <v>1.42857142857143</v>
      </c>
    </row>
    <row r="939" s="65" customFormat="1" customHeight="1" spans="1:7">
      <c r="A939" s="92">
        <v>21305</v>
      </c>
      <c r="B939" s="124" t="s">
        <v>776</v>
      </c>
      <c r="C939" s="127">
        <v>5027</v>
      </c>
      <c r="D939" s="127">
        <v>22842</v>
      </c>
      <c r="E939" s="125">
        <f>SUM(E940:E949)</f>
        <v>15366</v>
      </c>
      <c r="F939" s="98">
        <f>E939/D939</f>
        <v>0.67270816916207</v>
      </c>
      <c r="G939" s="98">
        <v>0.945192840007381</v>
      </c>
    </row>
    <row r="940" s="65" customFormat="1" customHeight="1" spans="1:7">
      <c r="A940" s="92">
        <v>2130501</v>
      </c>
      <c r="B940" s="92" t="s">
        <v>81</v>
      </c>
      <c r="C940" s="126"/>
      <c r="D940" s="126"/>
      <c r="E940" s="102"/>
      <c r="F940" s="99"/>
      <c r="G940" s="99"/>
    </row>
    <row r="941" s="65" customFormat="1" customHeight="1" spans="1:7">
      <c r="A941" s="92">
        <v>2130502</v>
      </c>
      <c r="B941" s="92" t="s">
        <v>82</v>
      </c>
      <c r="C941" s="126"/>
      <c r="D941" s="126"/>
      <c r="E941" s="102"/>
      <c r="F941" s="99"/>
      <c r="G941" s="99"/>
    </row>
    <row r="942" s="65" customFormat="1" customHeight="1" spans="1:7">
      <c r="A942" s="92">
        <v>2130503</v>
      </c>
      <c r="B942" s="92" t="s">
        <v>83</v>
      </c>
      <c r="C942" s="126"/>
      <c r="D942" s="126"/>
      <c r="E942" s="102"/>
      <c r="F942" s="99"/>
      <c r="G942" s="99"/>
    </row>
    <row r="943" s="65" customFormat="1" customHeight="1" spans="1:7">
      <c r="A943" s="92">
        <v>2130504</v>
      </c>
      <c r="B943" s="92" t="s">
        <v>777</v>
      </c>
      <c r="C943" s="126"/>
      <c r="D943" s="126"/>
      <c r="E943" s="102">
        <v>-263</v>
      </c>
      <c r="F943" s="99"/>
      <c r="G943" s="99">
        <v>-0.0341336794289422</v>
      </c>
    </row>
    <row r="944" s="65" customFormat="1" customHeight="1" spans="1:7">
      <c r="A944" s="92">
        <v>2130505</v>
      </c>
      <c r="B944" s="92" t="s">
        <v>778</v>
      </c>
      <c r="C944" s="126"/>
      <c r="D944" s="126"/>
      <c r="E944" s="102">
        <v>704</v>
      </c>
      <c r="F944" s="99"/>
      <c r="G944" s="99"/>
    </row>
    <row r="945" s="65" customFormat="1" customHeight="1" spans="1:7">
      <c r="A945" s="92">
        <v>2130506</v>
      </c>
      <c r="B945" s="92" t="s">
        <v>779</v>
      </c>
      <c r="C945" s="126"/>
      <c r="D945" s="126"/>
      <c r="E945" s="102"/>
      <c r="F945" s="99"/>
      <c r="G945" s="99"/>
    </row>
    <row r="946" s="65" customFormat="1" customHeight="1" spans="1:7">
      <c r="A946" s="92">
        <v>2130507</v>
      </c>
      <c r="B946" s="92" t="s">
        <v>780</v>
      </c>
      <c r="C946" s="126"/>
      <c r="D946" s="126"/>
      <c r="E946" s="102">
        <v>8</v>
      </c>
      <c r="F946" s="99"/>
      <c r="G946" s="99"/>
    </row>
    <row r="947" s="65" customFormat="1" customHeight="1" spans="1:7">
      <c r="A947" s="92">
        <v>2130508</v>
      </c>
      <c r="B947" s="92" t="s">
        <v>781</v>
      </c>
      <c r="C947" s="126"/>
      <c r="D947" s="126"/>
      <c r="E947" s="102"/>
      <c r="F947" s="99"/>
      <c r="G947" s="99"/>
    </row>
    <row r="948" s="65" customFormat="1" customHeight="1" spans="1:7">
      <c r="A948" s="92">
        <v>2130550</v>
      </c>
      <c r="B948" s="92" t="s">
        <v>90</v>
      </c>
      <c r="C948" s="126"/>
      <c r="D948" s="126"/>
      <c r="E948" s="102"/>
      <c r="F948" s="99"/>
      <c r="G948" s="99"/>
    </row>
    <row r="949" s="65" customFormat="1" customHeight="1" spans="1:7">
      <c r="A949" s="92">
        <v>2130599</v>
      </c>
      <c r="B949" s="92" t="s">
        <v>782</v>
      </c>
      <c r="C949" s="126"/>
      <c r="D949" s="126"/>
      <c r="E949" s="102">
        <v>14917</v>
      </c>
      <c r="F949" s="99"/>
      <c r="G949" s="99">
        <v>1.74427034611787</v>
      </c>
    </row>
    <row r="950" s="65" customFormat="1" customHeight="1" spans="1:7">
      <c r="A950" s="92">
        <v>21307</v>
      </c>
      <c r="B950" s="124" t="s">
        <v>783</v>
      </c>
      <c r="C950" s="127">
        <v>1235</v>
      </c>
      <c r="D950" s="127">
        <v>2144</v>
      </c>
      <c r="E950" s="125">
        <f>SUM(E951:E956)</f>
        <v>1683</v>
      </c>
      <c r="F950" s="98">
        <f>E950/D950</f>
        <v>0.784981343283582</v>
      </c>
      <c r="G950" s="98">
        <v>0.602362204724409</v>
      </c>
    </row>
    <row r="951" s="65" customFormat="1" customHeight="1" spans="1:7">
      <c r="A951" s="92">
        <v>2130701</v>
      </c>
      <c r="B951" s="92" t="s">
        <v>784</v>
      </c>
      <c r="C951" s="126"/>
      <c r="D951" s="126"/>
      <c r="E951" s="102">
        <v>1160</v>
      </c>
      <c r="F951" s="99"/>
      <c r="G951" s="99">
        <v>0.499354283254412</v>
      </c>
    </row>
    <row r="952" s="65" customFormat="1" customHeight="1" spans="1:7">
      <c r="A952" s="92">
        <v>2130704</v>
      </c>
      <c r="B952" s="92" t="s">
        <v>785</v>
      </c>
      <c r="C952" s="126"/>
      <c r="D952" s="126"/>
      <c r="E952" s="102"/>
      <c r="F952" s="99"/>
      <c r="G952" s="99"/>
    </row>
    <row r="953" s="65" customFormat="1" customHeight="1" spans="1:7">
      <c r="A953" s="92">
        <v>2130705</v>
      </c>
      <c r="B953" s="92" t="s">
        <v>786</v>
      </c>
      <c r="C953" s="126"/>
      <c r="D953" s="126"/>
      <c r="E953" s="102">
        <v>523</v>
      </c>
      <c r="F953" s="99"/>
      <c r="G953" s="99">
        <v>1.22769953051643</v>
      </c>
    </row>
    <row r="954" s="65" customFormat="1" customHeight="1" spans="1:7">
      <c r="A954" s="92">
        <v>2130706</v>
      </c>
      <c r="B954" s="92" t="s">
        <v>787</v>
      </c>
      <c r="C954" s="126"/>
      <c r="D954" s="126"/>
      <c r="E954" s="102"/>
      <c r="F954" s="99"/>
      <c r="G954" s="99"/>
    </row>
    <row r="955" s="65" customFormat="1" customHeight="1" spans="1:7">
      <c r="A955" s="92">
        <v>2130707</v>
      </c>
      <c r="B955" s="92" t="s">
        <v>788</v>
      </c>
      <c r="C955" s="126"/>
      <c r="D955" s="126"/>
      <c r="E955" s="102"/>
      <c r="F955" s="99"/>
      <c r="G955" s="99"/>
    </row>
    <row r="956" s="65" customFormat="1" customHeight="1" spans="1:7">
      <c r="A956" s="92">
        <v>2130799</v>
      </c>
      <c r="B956" s="92" t="s">
        <v>789</v>
      </c>
      <c r="C956" s="126"/>
      <c r="D956" s="126"/>
      <c r="E956" s="102"/>
      <c r="F956" s="99"/>
      <c r="G956" s="99">
        <v>0</v>
      </c>
    </row>
    <row r="957" s="65" customFormat="1" customHeight="1" spans="1:7">
      <c r="A957" s="92">
        <v>21308</v>
      </c>
      <c r="B957" s="124" t="s">
        <v>790</v>
      </c>
      <c r="C957" s="127">
        <v>120</v>
      </c>
      <c r="D957" s="127">
        <v>296</v>
      </c>
      <c r="E957" s="125">
        <f>SUM(E958:E962)</f>
        <v>216</v>
      </c>
      <c r="F957" s="98">
        <f>E957/D957</f>
        <v>0.72972972972973</v>
      </c>
      <c r="G957" s="98">
        <v>0.593406593406593</v>
      </c>
    </row>
    <row r="958" s="65" customFormat="1" customHeight="1" spans="1:7">
      <c r="A958" s="92">
        <v>2130801</v>
      </c>
      <c r="B958" s="92" t="s">
        <v>791</v>
      </c>
      <c r="C958" s="126"/>
      <c r="D958" s="126"/>
      <c r="E958" s="102"/>
      <c r="F958" s="99"/>
      <c r="G958" s="99"/>
    </row>
    <row r="959" s="65" customFormat="1" customHeight="1" spans="1:7">
      <c r="A959" s="92">
        <v>2130803</v>
      </c>
      <c r="B959" s="92" t="s">
        <v>792</v>
      </c>
      <c r="C959" s="126"/>
      <c r="D959" s="126"/>
      <c r="E959" s="102">
        <v>202</v>
      </c>
      <c r="F959" s="99"/>
      <c r="G959" s="99">
        <v>0.567415730337079</v>
      </c>
    </row>
    <row r="960" s="65" customFormat="1" customHeight="1" spans="1:7">
      <c r="A960" s="92">
        <v>2130804</v>
      </c>
      <c r="B960" s="92" t="s">
        <v>793</v>
      </c>
      <c r="C960" s="126"/>
      <c r="D960" s="126"/>
      <c r="E960" s="102">
        <v>4</v>
      </c>
      <c r="F960" s="99"/>
      <c r="G960" s="99">
        <v>0.5</v>
      </c>
    </row>
    <row r="961" s="65" customFormat="1" customHeight="1" spans="1:7">
      <c r="A961" s="92">
        <v>2130805</v>
      </c>
      <c r="B961" s="92" t="s">
        <v>794</v>
      </c>
      <c r="C961" s="126"/>
      <c r="D961" s="126"/>
      <c r="E961" s="102"/>
      <c r="F961" s="99"/>
      <c r="G961" s="99"/>
    </row>
    <row r="962" s="65" customFormat="1" customHeight="1" spans="1:7">
      <c r="A962" s="92">
        <v>2130899</v>
      </c>
      <c r="B962" s="92" t="s">
        <v>795</v>
      </c>
      <c r="C962" s="126"/>
      <c r="D962" s="126"/>
      <c r="E962" s="102">
        <v>10</v>
      </c>
      <c r="F962" s="99"/>
      <c r="G962" s="99"/>
    </row>
    <row r="963" s="65" customFormat="1" customHeight="1" spans="1:7">
      <c r="A963" s="92">
        <v>21309</v>
      </c>
      <c r="B963" s="124" t="s">
        <v>796</v>
      </c>
      <c r="C963" s="126"/>
      <c r="D963" s="126"/>
      <c r="E963" s="102"/>
      <c r="F963" s="99"/>
      <c r="G963" s="99"/>
    </row>
    <row r="964" s="65" customFormat="1" customHeight="1" spans="1:7">
      <c r="A964" s="92">
        <v>2130901</v>
      </c>
      <c r="B964" s="92" t="s">
        <v>797</v>
      </c>
      <c r="C964" s="126"/>
      <c r="D964" s="126"/>
      <c r="E964" s="102"/>
      <c r="F964" s="99"/>
      <c r="G964" s="99"/>
    </row>
    <row r="965" s="65" customFormat="1" customHeight="1" spans="1:7">
      <c r="A965" s="92">
        <v>2130999</v>
      </c>
      <c r="B965" s="92" t="s">
        <v>798</v>
      </c>
      <c r="C965" s="126"/>
      <c r="D965" s="126"/>
      <c r="E965" s="102"/>
      <c r="F965" s="99"/>
      <c r="G965" s="99"/>
    </row>
    <row r="966" s="65" customFormat="1" customHeight="1" spans="1:7">
      <c r="A966" s="92">
        <v>21399</v>
      </c>
      <c r="B966" s="124" t="s">
        <v>799</v>
      </c>
      <c r="C966" s="127">
        <v>230</v>
      </c>
      <c r="D966" s="127">
        <v>5819</v>
      </c>
      <c r="E966" s="125">
        <f>E967+E968</f>
        <v>3006</v>
      </c>
      <c r="F966" s="98">
        <f t="shared" ref="F966:F970" si="8">E966/D966</f>
        <v>0.516583605430486</v>
      </c>
      <c r="G966" s="98">
        <v>1.07935368043088</v>
      </c>
    </row>
    <row r="967" s="65" customFormat="1" customHeight="1" spans="1:7">
      <c r="A967" s="92">
        <v>2139901</v>
      </c>
      <c r="B967" s="92" t="s">
        <v>800</v>
      </c>
      <c r="C967" s="126"/>
      <c r="D967" s="126"/>
      <c r="E967" s="102"/>
      <c r="F967" s="99"/>
      <c r="G967" s="99"/>
    </row>
    <row r="968" s="65" customFormat="1" customHeight="1" spans="1:7">
      <c r="A968" s="92">
        <v>2139999</v>
      </c>
      <c r="B968" s="92" t="s">
        <v>801</v>
      </c>
      <c r="C968" s="126"/>
      <c r="D968" s="126"/>
      <c r="E968" s="102">
        <v>3006</v>
      </c>
      <c r="F968" s="99"/>
      <c r="G968" s="99">
        <v>1.07935368043088</v>
      </c>
    </row>
    <row r="969" s="65" customFormat="1" customHeight="1" spans="1:7">
      <c r="A969" s="92">
        <v>214</v>
      </c>
      <c r="B969" s="124" t="s">
        <v>802</v>
      </c>
      <c r="C969" s="148">
        <f>SUM(C970,C991,C1001,C1011,C1018)</f>
        <v>0</v>
      </c>
      <c r="D969" s="148">
        <f>SUM(D970,D991,D1001,D1011,D1018)</f>
        <v>817</v>
      </c>
      <c r="E969" s="125">
        <f>SUM(E970,E991,E1001,E1011,E1018)</f>
        <v>699</v>
      </c>
      <c r="F969" s="98">
        <f t="shared" si="8"/>
        <v>0.855569155446756</v>
      </c>
      <c r="G969" s="98">
        <v>3.40975609756098</v>
      </c>
    </row>
    <row r="970" s="65" customFormat="1" customHeight="1" spans="1:7">
      <c r="A970" s="92">
        <v>21401</v>
      </c>
      <c r="B970" s="124" t="s">
        <v>803</v>
      </c>
      <c r="C970" s="127"/>
      <c r="D970" s="127">
        <v>782</v>
      </c>
      <c r="E970" s="125">
        <f>SUM(E971:E990)</f>
        <v>688</v>
      </c>
      <c r="F970" s="98">
        <f t="shared" si="8"/>
        <v>0.879795396419437</v>
      </c>
      <c r="G970" s="98">
        <v>3.52820512820513</v>
      </c>
    </row>
    <row r="971" s="65" customFormat="1" customHeight="1" spans="1:7">
      <c r="A971" s="92">
        <v>2140101</v>
      </c>
      <c r="B971" s="92" t="s">
        <v>81</v>
      </c>
      <c r="C971" s="126"/>
      <c r="D971" s="126"/>
      <c r="E971" s="102"/>
      <c r="F971" s="99"/>
      <c r="G971" s="99"/>
    </row>
    <row r="972" s="65" customFormat="1" customHeight="1" spans="1:7">
      <c r="A972" s="92">
        <v>2140102</v>
      </c>
      <c r="B972" s="92" t="s">
        <v>82</v>
      </c>
      <c r="C972" s="126"/>
      <c r="D972" s="126"/>
      <c r="E972" s="102"/>
      <c r="F972" s="99"/>
      <c r="G972" s="99"/>
    </row>
    <row r="973" s="65" customFormat="1" customHeight="1" spans="1:7">
      <c r="A973" s="92">
        <v>2140103</v>
      </c>
      <c r="B973" s="92" t="s">
        <v>83</v>
      </c>
      <c r="C973" s="126"/>
      <c r="D973" s="126"/>
      <c r="E973" s="102"/>
      <c r="F973" s="99"/>
      <c r="G973" s="99"/>
    </row>
    <row r="974" s="65" customFormat="1" customHeight="1" spans="1:7">
      <c r="A974" s="92">
        <v>2140104</v>
      </c>
      <c r="B974" s="92" t="s">
        <v>804</v>
      </c>
      <c r="C974" s="126"/>
      <c r="D974" s="126"/>
      <c r="E974" s="102">
        <v>688</v>
      </c>
      <c r="F974" s="99"/>
      <c r="G974" s="99">
        <v>3.86516853932584</v>
      </c>
    </row>
    <row r="975" s="65" customFormat="1" customHeight="1" spans="1:7">
      <c r="A975" s="92">
        <v>2140106</v>
      </c>
      <c r="B975" s="92" t="s">
        <v>805</v>
      </c>
      <c r="C975" s="126"/>
      <c r="D975" s="126"/>
      <c r="E975" s="102"/>
      <c r="F975" s="99"/>
      <c r="G975" s="99"/>
    </row>
    <row r="976" s="65" customFormat="1" customHeight="1" spans="1:7">
      <c r="A976" s="92">
        <v>2140109</v>
      </c>
      <c r="B976" s="92" t="s">
        <v>806</v>
      </c>
      <c r="C976" s="126"/>
      <c r="D976" s="126"/>
      <c r="E976" s="102"/>
      <c r="F976" s="99"/>
      <c r="G976" s="99"/>
    </row>
    <row r="977" s="65" customFormat="1" customHeight="1" spans="1:7">
      <c r="A977" s="92">
        <v>2140110</v>
      </c>
      <c r="B977" s="92" t="s">
        <v>807</v>
      </c>
      <c r="C977" s="126"/>
      <c r="D977" s="126"/>
      <c r="E977" s="102"/>
      <c r="F977" s="99"/>
      <c r="G977" s="99"/>
    </row>
    <row r="978" s="65" customFormat="1" customHeight="1" spans="1:7">
      <c r="A978" s="92">
        <v>2140112</v>
      </c>
      <c r="B978" s="92" t="s">
        <v>808</v>
      </c>
      <c r="C978" s="126"/>
      <c r="D978" s="126"/>
      <c r="E978" s="102"/>
      <c r="F978" s="99"/>
      <c r="G978" s="99"/>
    </row>
    <row r="979" s="65" customFormat="1" customHeight="1" spans="1:7">
      <c r="A979" s="92">
        <v>2140114</v>
      </c>
      <c r="B979" s="92" t="s">
        <v>809</v>
      </c>
      <c r="C979" s="126"/>
      <c r="D979" s="126"/>
      <c r="E979" s="102"/>
      <c r="F979" s="99"/>
      <c r="G979" s="99"/>
    </row>
    <row r="980" s="65" customFormat="1" customHeight="1" spans="1:7">
      <c r="A980" s="92">
        <v>2140122</v>
      </c>
      <c r="B980" s="92" t="s">
        <v>810</v>
      </c>
      <c r="C980" s="126"/>
      <c r="D980" s="126"/>
      <c r="E980" s="102"/>
      <c r="F980" s="99"/>
      <c r="G980" s="99"/>
    </row>
    <row r="981" s="65" customFormat="1" customHeight="1" spans="1:7">
      <c r="A981" s="92">
        <v>2140123</v>
      </c>
      <c r="B981" s="92" t="s">
        <v>811</v>
      </c>
      <c r="C981" s="126"/>
      <c r="D981" s="126"/>
      <c r="E981" s="102"/>
      <c r="F981" s="99"/>
      <c r="G981" s="99"/>
    </row>
    <row r="982" s="65" customFormat="1" customHeight="1" spans="1:7">
      <c r="A982" s="92">
        <v>2140127</v>
      </c>
      <c r="B982" s="92" t="s">
        <v>812</v>
      </c>
      <c r="C982" s="126"/>
      <c r="D982" s="126"/>
      <c r="E982" s="102"/>
      <c r="F982" s="99"/>
      <c r="G982" s="99"/>
    </row>
    <row r="983" s="65" customFormat="1" customHeight="1" spans="1:7">
      <c r="A983" s="92">
        <v>2140128</v>
      </c>
      <c r="B983" s="92" t="s">
        <v>813</v>
      </c>
      <c r="C983" s="126"/>
      <c r="D983" s="126"/>
      <c r="E983" s="102"/>
      <c r="F983" s="99"/>
      <c r="G983" s="99"/>
    </row>
    <row r="984" s="65" customFormat="1" customHeight="1" spans="1:7">
      <c r="A984" s="92">
        <v>2140129</v>
      </c>
      <c r="B984" s="92" t="s">
        <v>814</v>
      </c>
      <c r="C984" s="126"/>
      <c r="D984" s="126"/>
      <c r="E984" s="102"/>
      <c r="F984" s="99"/>
      <c r="G984" s="99"/>
    </row>
    <row r="985" s="65" customFormat="1" customHeight="1" spans="1:7">
      <c r="A985" s="92">
        <v>2140130</v>
      </c>
      <c r="B985" s="92" t="s">
        <v>815</v>
      </c>
      <c r="C985" s="126"/>
      <c r="D985" s="126"/>
      <c r="E985" s="102"/>
      <c r="F985" s="99"/>
      <c r="G985" s="99"/>
    </row>
    <row r="986" s="65" customFormat="1" customHeight="1" spans="1:7">
      <c r="A986" s="92">
        <v>2140131</v>
      </c>
      <c r="B986" s="92" t="s">
        <v>816</v>
      </c>
      <c r="C986" s="126"/>
      <c r="D986" s="126"/>
      <c r="E986" s="102"/>
      <c r="F986" s="99"/>
      <c r="G986" s="99"/>
    </row>
    <row r="987" s="65" customFormat="1" customHeight="1" spans="1:7">
      <c r="A987" s="92">
        <v>2140133</v>
      </c>
      <c r="B987" s="92" t="s">
        <v>817</v>
      </c>
      <c r="C987" s="126"/>
      <c r="D987" s="126"/>
      <c r="E987" s="102"/>
      <c r="F987" s="99"/>
      <c r="G987" s="99"/>
    </row>
    <row r="988" s="65" customFormat="1" customHeight="1" spans="1:7">
      <c r="A988" s="92">
        <v>2140136</v>
      </c>
      <c r="B988" s="92" t="s">
        <v>818</v>
      </c>
      <c r="C988" s="126"/>
      <c r="D988" s="126"/>
      <c r="E988" s="102"/>
      <c r="F988" s="99"/>
      <c r="G988" s="99"/>
    </row>
    <row r="989" s="65" customFormat="1" customHeight="1" spans="1:7">
      <c r="A989" s="92">
        <v>2140138</v>
      </c>
      <c r="B989" s="92" t="s">
        <v>819</v>
      </c>
      <c r="C989" s="126"/>
      <c r="D989" s="126"/>
      <c r="E989" s="102"/>
      <c r="F989" s="99"/>
      <c r="G989" s="99"/>
    </row>
    <row r="990" s="65" customFormat="1" customHeight="1" spans="1:7">
      <c r="A990" s="92">
        <v>2140199</v>
      </c>
      <c r="B990" s="92" t="s">
        <v>820</v>
      </c>
      <c r="C990" s="126"/>
      <c r="D990" s="126"/>
      <c r="E990" s="102"/>
      <c r="F990" s="99"/>
      <c r="G990" s="99">
        <v>0</v>
      </c>
    </row>
    <row r="991" s="65" customFormat="1" customHeight="1" spans="1:7">
      <c r="A991" s="92">
        <v>21402</v>
      </c>
      <c r="B991" s="124" t="s">
        <v>821</v>
      </c>
      <c r="C991" s="127"/>
      <c r="D991" s="127">
        <v>35</v>
      </c>
      <c r="E991" s="125">
        <f>SUM(E992:E1000)</f>
        <v>11</v>
      </c>
      <c r="F991" s="98">
        <f>E991/D991</f>
        <v>0.314285714285714</v>
      </c>
      <c r="G991" s="98">
        <v>1.1</v>
      </c>
    </row>
    <row r="992" s="65" customFormat="1" customHeight="1" spans="1:7">
      <c r="A992" s="92">
        <v>2140201</v>
      </c>
      <c r="B992" s="92" t="s">
        <v>81</v>
      </c>
      <c r="C992" s="126"/>
      <c r="D992" s="126"/>
      <c r="E992" s="102"/>
      <c r="F992" s="99"/>
      <c r="G992" s="99"/>
    </row>
    <row r="993" s="65" customFormat="1" customHeight="1" spans="1:7">
      <c r="A993" s="92">
        <v>2140202</v>
      </c>
      <c r="B993" s="92" t="s">
        <v>82</v>
      </c>
      <c r="C993" s="126"/>
      <c r="D993" s="126"/>
      <c r="E993" s="102"/>
      <c r="F993" s="99"/>
      <c r="G993" s="99"/>
    </row>
    <row r="994" s="65" customFormat="1" customHeight="1" spans="1:7">
      <c r="A994" s="92">
        <v>2140203</v>
      </c>
      <c r="B994" s="92" t="s">
        <v>83</v>
      </c>
      <c r="C994" s="126"/>
      <c r="D994" s="126"/>
      <c r="E994" s="102"/>
      <c r="F994" s="99"/>
      <c r="G994" s="99"/>
    </row>
    <row r="995" s="65" customFormat="1" customHeight="1" spans="1:7">
      <c r="A995" s="92">
        <v>2140204</v>
      </c>
      <c r="B995" s="92" t="s">
        <v>822</v>
      </c>
      <c r="C995" s="126"/>
      <c r="D995" s="126"/>
      <c r="E995" s="102"/>
      <c r="F995" s="99"/>
      <c r="G995" s="99"/>
    </row>
    <row r="996" s="65" customFormat="1" customHeight="1" spans="1:7">
      <c r="A996" s="92">
        <v>2140205</v>
      </c>
      <c r="B996" s="92" t="s">
        <v>823</v>
      </c>
      <c r="C996" s="126"/>
      <c r="D996" s="126"/>
      <c r="E996" s="102"/>
      <c r="F996" s="99"/>
      <c r="G996" s="99"/>
    </row>
    <row r="997" s="65" customFormat="1" customHeight="1" spans="1:7">
      <c r="A997" s="92">
        <v>2140206</v>
      </c>
      <c r="B997" s="92" t="s">
        <v>824</v>
      </c>
      <c r="C997" s="126"/>
      <c r="D997" s="126"/>
      <c r="E997" s="102">
        <v>11</v>
      </c>
      <c r="F997" s="99"/>
      <c r="G997" s="99">
        <v>1.1</v>
      </c>
    </row>
    <row r="998" s="65" customFormat="1" customHeight="1" spans="1:7">
      <c r="A998" s="92">
        <v>2140207</v>
      </c>
      <c r="B998" s="92" t="s">
        <v>825</v>
      </c>
      <c r="C998" s="126"/>
      <c r="D998" s="126"/>
      <c r="E998" s="102"/>
      <c r="F998" s="99"/>
      <c r="G998" s="99"/>
    </row>
    <row r="999" s="65" customFormat="1" customHeight="1" spans="1:7">
      <c r="A999" s="92">
        <v>2140208</v>
      </c>
      <c r="B999" s="92" t="s">
        <v>826</v>
      </c>
      <c r="C999" s="126"/>
      <c r="D999" s="126"/>
      <c r="E999" s="102"/>
      <c r="F999" s="99"/>
      <c r="G999" s="99"/>
    </row>
    <row r="1000" s="65" customFormat="1" customHeight="1" spans="1:7">
      <c r="A1000" s="92">
        <v>2140299</v>
      </c>
      <c r="B1000" s="92" t="s">
        <v>827</v>
      </c>
      <c r="C1000" s="126"/>
      <c r="D1000" s="126"/>
      <c r="E1000" s="102"/>
      <c r="F1000" s="99"/>
      <c r="G1000" s="99"/>
    </row>
    <row r="1001" s="65" customFormat="1" customHeight="1" spans="1:7">
      <c r="A1001" s="92">
        <v>21403</v>
      </c>
      <c r="B1001" s="124" t="s">
        <v>828</v>
      </c>
      <c r="C1001" s="126"/>
      <c r="D1001" s="126"/>
      <c r="E1001" s="102"/>
      <c r="F1001" s="99"/>
      <c r="G1001" s="99"/>
    </row>
    <row r="1002" s="65" customFormat="1" customHeight="1" spans="1:7">
      <c r="A1002" s="92">
        <v>2140301</v>
      </c>
      <c r="B1002" s="92" t="s">
        <v>81</v>
      </c>
      <c r="C1002" s="126"/>
      <c r="D1002" s="126"/>
      <c r="E1002" s="102"/>
      <c r="F1002" s="99"/>
      <c r="G1002" s="99"/>
    </row>
    <row r="1003" s="65" customFormat="1" customHeight="1" spans="1:7">
      <c r="A1003" s="92">
        <v>2140302</v>
      </c>
      <c r="B1003" s="92" t="s">
        <v>82</v>
      </c>
      <c r="C1003" s="126"/>
      <c r="D1003" s="126"/>
      <c r="E1003" s="102"/>
      <c r="F1003" s="99"/>
      <c r="G1003" s="99"/>
    </row>
    <row r="1004" s="65" customFormat="1" customHeight="1" spans="1:7">
      <c r="A1004" s="92">
        <v>2140303</v>
      </c>
      <c r="B1004" s="92" t="s">
        <v>83</v>
      </c>
      <c r="C1004" s="126"/>
      <c r="D1004" s="126"/>
      <c r="E1004" s="102"/>
      <c r="F1004" s="99"/>
      <c r="G1004" s="99"/>
    </row>
    <row r="1005" s="65" customFormat="1" customHeight="1" spans="1:7">
      <c r="A1005" s="92">
        <v>2140304</v>
      </c>
      <c r="B1005" s="92" t="s">
        <v>829</v>
      </c>
      <c r="C1005" s="126"/>
      <c r="D1005" s="126"/>
      <c r="E1005" s="102"/>
      <c r="F1005" s="99"/>
      <c r="G1005" s="99"/>
    </row>
    <row r="1006" s="65" customFormat="1" customHeight="1" spans="1:7">
      <c r="A1006" s="92">
        <v>2140305</v>
      </c>
      <c r="B1006" s="92" t="s">
        <v>830</v>
      </c>
      <c r="C1006" s="126"/>
      <c r="D1006" s="126"/>
      <c r="E1006" s="102"/>
      <c r="F1006" s="99"/>
      <c r="G1006" s="99"/>
    </row>
    <row r="1007" s="65" customFormat="1" customHeight="1" spans="1:7">
      <c r="A1007" s="92">
        <v>2140306</v>
      </c>
      <c r="B1007" s="92" t="s">
        <v>831</v>
      </c>
      <c r="C1007" s="126"/>
      <c r="D1007" s="126"/>
      <c r="E1007" s="102"/>
      <c r="F1007" s="99"/>
      <c r="G1007" s="99"/>
    </row>
    <row r="1008" s="65" customFormat="1" customHeight="1" spans="1:7">
      <c r="A1008" s="92">
        <v>2140307</v>
      </c>
      <c r="B1008" s="92" t="s">
        <v>832</v>
      </c>
      <c r="C1008" s="126"/>
      <c r="D1008" s="126"/>
      <c r="E1008" s="102"/>
      <c r="F1008" s="99"/>
      <c r="G1008" s="99"/>
    </row>
    <row r="1009" s="65" customFormat="1" customHeight="1" spans="1:7">
      <c r="A1009" s="92">
        <v>2140308</v>
      </c>
      <c r="B1009" s="92" t="s">
        <v>833</v>
      </c>
      <c r="C1009" s="126"/>
      <c r="D1009" s="126"/>
      <c r="E1009" s="102"/>
      <c r="F1009" s="99"/>
      <c r="G1009" s="99"/>
    </row>
    <row r="1010" s="65" customFormat="1" customHeight="1" spans="1:7">
      <c r="A1010" s="92">
        <v>2140399</v>
      </c>
      <c r="B1010" s="92" t="s">
        <v>834</v>
      </c>
      <c r="C1010" s="126"/>
      <c r="D1010" s="126"/>
      <c r="E1010" s="102"/>
      <c r="F1010" s="99"/>
      <c r="G1010" s="99"/>
    </row>
    <row r="1011" s="65" customFormat="1" customHeight="1" spans="1:7">
      <c r="A1011" s="92">
        <v>21405</v>
      </c>
      <c r="B1011" s="124" t="s">
        <v>835</v>
      </c>
      <c r="C1011" s="126"/>
      <c r="D1011" s="126"/>
      <c r="E1011" s="102"/>
      <c r="F1011" s="99"/>
      <c r="G1011" s="99"/>
    </row>
    <row r="1012" s="65" customFormat="1" customHeight="1" spans="1:7">
      <c r="A1012" s="92">
        <v>2140501</v>
      </c>
      <c r="B1012" s="92" t="s">
        <v>81</v>
      </c>
      <c r="C1012" s="126"/>
      <c r="D1012" s="126"/>
      <c r="E1012" s="102"/>
      <c r="F1012" s="99"/>
      <c r="G1012" s="99"/>
    </row>
    <row r="1013" s="65" customFormat="1" customHeight="1" spans="1:7">
      <c r="A1013" s="92">
        <v>2140502</v>
      </c>
      <c r="B1013" s="92" t="s">
        <v>82</v>
      </c>
      <c r="C1013" s="126"/>
      <c r="D1013" s="126"/>
      <c r="E1013" s="102"/>
      <c r="F1013" s="99"/>
      <c r="G1013" s="99"/>
    </row>
    <row r="1014" s="65" customFormat="1" customHeight="1" spans="1:7">
      <c r="A1014" s="92">
        <v>2140503</v>
      </c>
      <c r="B1014" s="92" t="s">
        <v>83</v>
      </c>
      <c r="C1014" s="126"/>
      <c r="D1014" s="126"/>
      <c r="E1014" s="102"/>
      <c r="F1014" s="99"/>
      <c r="G1014" s="99"/>
    </row>
    <row r="1015" s="65" customFormat="1" customHeight="1" spans="1:7">
      <c r="A1015" s="92">
        <v>2140504</v>
      </c>
      <c r="B1015" s="92" t="s">
        <v>826</v>
      </c>
      <c r="C1015" s="126"/>
      <c r="D1015" s="126"/>
      <c r="E1015" s="102"/>
      <c r="F1015" s="99"/>
      <c r="G1015" s="99"/>
    </row>
    <row r="1016" s="65" customFormat="1" customHeight="1" spans="1:7">
      <c r="A1016" s="92">
        <v>2140505</v>
      </c>
      <c r="B1016" s="92" t="s">
        <v>836</v>
      </c>
      <c r="C1016" s="126"/>
      <c r="D1016" s="126"/>
      <c r="E1016" s="102"/>
      <c r="F1016" s="99"/>
      <c r="G1016" s="99"/>
    </row>
    <row r="1017" s="65" customFormat="1" customHeight="1" spans="1:7">
      <c r="A1017" s="92">
        <v>2140599</v>
      </c>
      <c r="B1017" s="92" t="s">
        <v>837</v>
      </c>
      <c r="C1017" s="126"/>
      <c r="D1017" s="126"/>
      <c r="E1017" s="102"/>
      <c r="F1017" s="99"/>
      <c r="G1017" s="99"/>
    </row>
    <row r="1018" s="65" customFormat="1" customHeight="1" spans="1:7">
      <c r="A1018" s="92">
        <v>21499</v>
      </c>
      <c r="B1018" s="124" t="s">
        <v>838</v>
      </c>
      <c r="C1018" s="126"/>
      <c r="D1018" s="126"/>
      <c r="E1018" s="102"/>
      <c r="F1018" s="99"/>
      <c r="G1018" s="99"/>
    </row>
    <row r="1019" s="65" customFormat="1" customHeight="1" spans="1:7">
      <c r="A1019" s="92">
        <v>2149901</v>
      </c>
      <c r="B1019" s="92" t="s">
        <v>839</v>
      </c>
      <c r="C1019" s="126"/>
      <c r="D1019" s="126"/>
      <c r="E1019" s="102"/>
      <c r="F1019" s="99"/>
      <c r="G1019" s="99"/>
    </row>
    <row r="1020" s="65" customFormat="1" customHeight="1" spans="1:7">
      <c r="A1020" s="92">
        <v>2149999</v>
      </c>
      <c r="B1020" s="92" t="s">
        <v>840</v>
      </c>
      <c r="C1020" s="126"/>
      <c r="D1020" s="126"/>
      <c r="E1020" s="102"/>
      <c r="F1020" s="99"/>
      <c r="G1020" s="99"/>
    </row>
    <row r="1021" s="65" customFormat="1" customHeight="1" spans="1:7">
      <c r="A1021" s="92">
        <v>215</v>
      </c>
      <c r="B1021" s="124" t="s">
        <v>841</v>
      </c>
      <c r="C1021" s="148">
        <f>SUM(C1022,C1032,C1048,C1053,C1064,C1071,C1079)</f>
        <v>191</v>
      </c>
      <c r="D1021" s="148">
        <f>SUM(D1022,D1032,D1048,D1053,D1064,D1071,D1079)</f>
        <v>3059</v>
      </c>
      <c r="E1021" s="125">
        <f>SUM(E1022,E1032,E1048,E1053,E1064,E1071,E1079)</f>
        <v>3021</v>
      </c>
      <c r="F1021" s="98">
        <f>E1021/D1021</f>
        <v>0.987577639751553</v>
      </c>
      <c r="G1021" s="98">
        <v>0.461010224324737</v>
      </c>
    </row>
    <row r="1022" s="65" customFormat="1" customHeight="1" spans="1:7">
      <c r="A1022" s="92">
        <v>21501</v>
      </c>
      <c r="B1022" s="124" t="s">
        <v>842</v>
      </c>
      <c r="C1022" s="126"/>
      <c r="D1022" s="126"/>
      <c r="E1022" s="102"/>
      <c r="F1022" s="99"/>
      <c r="G1022" s="99"/>
    </row>
    <row r="1023" s="65" customFormat="1" customHeight="1" spans="1:7">
      <c r="A1023" s="92">
        <v>2150101</v>
      </c>
      <c r="B1023" s="92" t="s">
        <v>81</v>
      </c>
      <c r="C1023" s="126"/>
      <c r="D1023" s="126"/>
      <c r="E1023" s="102"/>
      <c r="F1023" s="99"/>
      <c r="G1023" s="99"/>
    </row>
    <row r="1024" s="65" customFormat="1" customHeight="1" spans="1:7">
      <c r="A1024" s="92">
        <v>2150102</v>
      </c>
      <c r="B1024" s="92" t="s">
        <v>82</v>
      </c>
      <c r="C1024" s="126"/>
      <c r="D1024" s="126"/>
      <c r="E1024" s="102"/>
      <c r="F1024" s="99"/>
      <c r="G1024" s="99"/>
    </row>
    <row r="1025" s="65" customFormat="1" customHeight="1" spans="1:7">
      <c r="A1025" s="92">
        <v>2150103</v>
      </c>
      <c r="B1025" s="92" t="s">
        <v>83</v>
      </c>
      <c r="C1025" s="126"/>
      <c r="D1025" s="126"/>
      <c r="E1025" s="102"/>
      <c r="F1025" s="99"/>
      <c r="G1025" s="99"/>
    </row>
    <row r="1026" s="65" customFormat="1" customHeight="1" spans="1:7">
      <c r="A1026" s="92">
        <v>2150104</v>
      </c>
      <c r="B1026" s="92" t="s">
        <v>843</v>
      </c>
      <c r="C1026" s="126"/>
      <c r="D1026" s="126"/>
      <c r="E1026" s="102"/>
      <c r="F1026" s="99"/>
      <c r="G1026" s="99"/>
    </row>
    <row r="1027" s="65" customFormat="1" customHeight="1" spans="1:7">
      <c r="A1027" s="92">
        <v>2150105</v>
      </c>
      <c r="B1027" s="92" t="s">
        <v>844</v>
      </c>
      <c r="C1027" s="126"/>
      <c r="D1027" s="126"/>
      <c r="E1027" s="102"/>
      <c r="F1027" s="99"/>
      <c r="G1027" s="99"/>
    </row>
    <row r="1028" s="65" customFormat="1" customHeight="1" spans="1:7">
      <c r="A1028" s="92">
        <v>2150106</v>
      </c>
      <c r="B1028" s="92" t="s">
        <v>845</v>
      </c>
      <c r="C1028" s="126"/>
      <c r="D1028" s="126"/>
      <c r="E1028" s="102"/>
      <c r="F1028" s="99"/>
      <c r="G1028" s="99"/>
    </row>
    <row r="1029" s="65" customFormat="1" customHeight="1" spans="1:7">
      <c r="A1029" s="92">
        <v>2150107</v>
      </c>
      <c r="B1029" s="92" t="s">
        <v>846</v>
      </c>
      <c r="C1029" s="126"/>
      <c r="D1029" s="126"/>
      <c r="E1029" s="102"/>
      <c r="F1029" s="99"/>
      <c r="G1029" s="99"/>
    </row>
    <row r="1030" s="65" customFormat="1" customHeight="1" spans="1:7">
      <c r="A1030" s="92">
        <v>2150108</v>
      </c>
      <c r="B1030" s="92" t="s">
        <v>847</v>
      </c>
      <c r="C1030" s="126"/>
      <c r="D1030" s="126"/>
      <c r="E1030" s="102"/>
      <c r="F1030" s="99"/>
      <c r="G1030" s="99"/>
    </row>
    <row r="1031" s="65" customFormat="1" customHeight="1" spans="1:7">
      <c r="A1031" s="92">
        <v>2150199</v>
      </c>
      <c r="B1031" s="92" t="s">
        <v>848</v>
      </c>
      <c r="C1031" s="126"/>
      <c r="D1031" s="126"/>
      <c r="E1031" s="102"/>
      <c r="F1031" s="99"/>
      <c r="G1031" s="99"/>
    </row>
    <row r="1032" s="65" customFormat="1" customHeight="1" spans="1:7">
      <c r="A1032" s="92">
        <v>21502</v>
      </c>
      <c r="B1032" s="124" t="s">
        <v>849</v>
      </c>
      <c r="C1032" s="127"/>
      <c r="D1032" s="127">
        <v>31</v>
      </c>
      <c r="E1032" s="125">
        <f>SUM(E1033:E1047)</f>
        <v>31</v>
      </c>
      <c r="F1032" s="98">
        <f>E1032/D1032</f>
        <v>1</v>
      </c>
      <c r="G1032" s="98">
        <v>0.2</v>
      </c>
    </row>
    <row r="1033" s="65" customFormat="1" customHeight="1" spans="1:7">
      <c r="A1033" s="92">
        <v>2150201</v>
      </c>
      <c r="B1033" s="92" t="s">
        <v>81</v>
      </c>
      <c r="C1033" s="126"/>
      <c r="D1033" s="126"/>
      <c r="E1033" s="102"/>
      <c r="F1033" s="99"/>
      <c r="G1033" s="99"/>
    </row>
    <row r="1034" s="65" customFormat="1" customHeight="1" spans="1:7">
      <c r="A1034" s="92">
        <v>2150202</v>
      </c>
      <c r="B1034" s="92" t="s">
        <v>82</v>
      </c>
      <c r="C1034" s="126"/>
      <c r="D1034" s="126"/>
      <c r="E1034" s="102"/>
      <c r="F1034" s="99"/>
      <c r="G1034" s="99"/>
    </row>
    <row r="1035" s="65" customFormat="1" customHeight="1" spans="1:7">
      <c r="A1035" s="92">
        <v>2150203</v>
      </c>
      <c r="B1035" s="92" t="s">
        <v>83</v>
      </c>
      <c r="C1035" s="126"/>
      <c r="D1035" s="126"/>
      <c r="E1035" s="102"/>
      <c r="F1035" s="99"/>
      <c r="G1035" s="99"/>
    </row>
    <row r="1036" s="65" customFormat="1" customHeight="1" spans="1:7">
      <c r="A1036" s="92">
        <v>2150204</v>
      </c>
      <c r="B1036" s="92" t="s">
        <v>850</v>
      </c>
      <c r="C1036" s="126"/>
      <c r="D1036" s="126"/>
      <c r="E1036" s="102"/>
      <c r="F1036" s="99"/>
      <c r="G1036" s="99"/>
    </row>
    <row r="1037" s="65" customFormat="1" customHeight="1" spans="1:7">
      <c r="A1037" s="92">
        <v>2150205</v>
      </c>
      <c r="B1037" s="92" t="s">
        <v>851</v>
      </c>
      <c r="C1037" s="126"/>
      <c r="D1037" s="126"/>
      <c r="E1037" s="102"/>
      <c r="F1037" s="99"/>
      <c r="G1037" s="99"/>
    </row>
    <row r="1038" s="65" customFormat="1" customHeight="1" spans="1:7">
      <c r="A1038" s="92">
        <v>2150206</v>
      </c>
      <c r="B1038" s="92" t="s">
        <v>852</v>
      </c>
      <c r="C1038" s="126"/>
      <c r="D1038" s="126"/>
      <c r="E1038" s="102"/>
      <c r="F1038" s="99"/>
      <c r="G1038" s="99"/>
    </row>
    <row r="1039" s="65" customFormat="1" customHeight="1" spans="1:7">
      <c r="A1039" s="92">
        <v>2150207</v>
      </c>
      <c r="B1039" s="92" t="s">
        <v>853</v>
      </c>
      <c r="C1039" s="126"/>
      <c r="D1039" s="126"/>
      <c r="E1039" s="102"/>
      <c r="F1039" s="99"/>
      <c r="G1039" s="99"/>
    </row>
    <row r="1040" s="65" customFormat="1" customHeight="1" spans="1:7">
      <c r="A1040" s="92">
        <v>2150208</v>
      </c>
      <c r="B1040" s="92" t="s">
        <v>854</v>
      </c>
      <c r="C1040" s="126"/>
      <c r="D1040" s="126"/>
      <c r="E1040" s="102"/>
      <c r="F1040" s="99"/>
      <c r="G1040" s="99"/>
    </row>
    <row r="1041" s="65" customFormat="1" customHeight="1" spans="1:7">
      <c r="A1041" s="92">
        <v>2150209</v>
      </c>
      <c r="B1041" s="92" t="s">
        <v>855</v>
      </c>
      <c r="C1041" s="126"/>
      <c r="D1041" s="126"/>
      <c r="E1041" s="102"/>
      <c r="F1041" s="99"/>
      <c r="G1041" s="99"/>
    </row>
    <row r="1042" s="65" customFormat="1" customHeight="1" spans="1:7">
      <c r="A1042" s="92">
        <v>2150210</v>
      </c>
      <c r="B1042" s="92" t="s">
        <v>856</v>
      </c>
      <c r="C1042" s="126"/>
      <c r="D1042" s="126"/>
      <c r="E1042" s="102"/>
      <c r="F1042" s="99"/>
      <c r="G1042" s="99"/>
    </row>
    <row r="1043" s="65" customFormat="1" customHeight="1" spans="1:7">
      <c r="A1043" s="92">
        <v>2150212</v>
      </c>
      <c r="B1043" s="92" t="s">
        <v>857</v>
      </c>
      <c r="C1043" s="126"/>
      <c r="D1043" s="126"/>
      <c r="E1043" s="102"/>
      <c r="F1043" s="99"/>
      <c r="G1043" s="99"/>
    </row>
    <row r="1044" s="65" customFormat="1" customHeight="1" spans="1:7">
      <c r="A1044" s="92">
        <v>2150213</v>
      </c>
      <c r="B1044" s="92" t="s">
        <v>858</v>
      </c>
      <c r="C1044" s="126"/>
      <c r="D1044" s="126"/>
      <c r="E1044" s="102"/>
      <c r="F1044" s="99"/>
      <c r="G1044" s="99"/>
    </row>
    <row r="1045" s="65" customFormat="1" customHeight="1" spans="1:7">
      <c r="A1045" s="92">
        <v>2150214</v>
      </c>
      <c r="B1045" s="92" t="s">
        <v>859</v>
      </c>
      <c r="C1045" s="126"/>
      <c r="D1045" s="126"/>
      <c r="E1045" s="102"/>
      <c r="F1045" s="99"/>
      <c r="G1045" s="99"/>
    </row>
    <row r="1046" s="65" customFormat="1" customHeight="1" spans="1:7">
      <c r="A1046" s="92">
        <v>2150215</v>
      </c>
      <c r="B1046" s="92" t="s">
        <v>860</v>
      </c>
      <c r="C1046" s="126"/>
      <c r="D1046" s="126"/>
      <c r="E1046" s="102"/>
      <c r="F1046" s="99"/>
      <c r="G1046" s="99"/>
    </row>
    <row r="1047" s="65" customFormat="1" customHeight="1" spans="1:7">
      <c r="A1047" s="92">
        <v>2150299</v>
      </c>
      <c r="B1047" s="92" t="s">
        <v>861</v>
      </c>
      <c r="C1047" s="126"/>
      <c r="D1047" s="126"/>
      <c r="E1047" s="102">
        <v>31</v>
      </c>
      <c r="F1047" s="99"/>
      <c r="G1047" s="99">
        <v>0.2</v>
      </c>
    </row>
    <row r="1048" s="65" customFormat="1" customHeight="1" spans="1:7">
      <c r="A1048" s="92">
        <v>21503</v>
      </c>
      <c r="B1048" s="124" t="s">
        <v>862</v>
      </c>
      <c r="C1048" s="126"/>
      <c r="D1048" s="126"/>
      <c r="E1048" s="102"/>
      <c r="F1048" s="99"/>
      <c r="G1048" s="99"/>
    </row>
    <row r="1049" s="65" customFormat="1" customHeight="1" spans="1:7">
      <c r="A1049" s="92">
        <v>2150301</v>
      </c>
      <c r="B1049" s="92" t="s">
        <v>81</v>
      </c>
      <c r="C1049" s="126"/>
      <c r="D1049" s="126"/>
      <c r="E1049" s="102"/>
      <c r="F1049" s="99"/>
      <c r="G1049" s="99"/>
    </row>
    <row r="1050" s="65" customFormat="1" customHeight="1" spans="1:7">
      <c r="A1050" s="92">
        <v>2150302</v>
      </c>
      <c r="B1050" s="92" t="s">
        <v>82</v>
      </c>
      <c r="C1050" s="126"/>
      <c r="D1050" s="126"/>
      <c r="E1050" s="102"/>
      <c r="F1050" s="99"/>
      <c r="G1050" s="99"/>
    </row>
    <row r="1051" s="65" customFormat="1" customHeight="1" spans="1:7">
      <c r="A1051" s="92">
        <v>2150303</v>
      </c>
      <c r="B1051" s="92" t="s">
        <v>83</v>
      </c>
      <c r="C1051" s="126"/>
      <c r="D1051" s="126"/>
      <c r="E1051" s="102"/>
      <c r="F1051" s="99"/>
      <c r="G1051" s="99"/>
    </row>
    <row r="1052" s="65" customFormat="1" customHeight="1" spans="1:7">
      <c r="A1052" s="92">
        <v>2150399</v>
      </c>
      <c r="B1052" s="92" t="s">
        <v>863</v>
      </c>
      <c r="C1052" s="126"/>
      <c r="D1052" s="126"/>
      <c r="E1052" s="102"/>
      <c r="F1052" s="99"/>
      <c r="G1052" s="99"/>
    </row>
    <row r="1053" s="65" customFormat="1" customHeight="1" spans="1:7">
      <c r="A1053" s="92">
        <v>21505</v>
      </c>
      <c r="B1053" s="124" t="s">
        <v>864</v>
      </c>
      <c r="C1053" s="127">
        <v>191</v>
      </c>
      <c r="D1053" s="127">
        <v>2175</v>
      </c>
      <c r="E1053" s="125">
        <f>SUM(E1054:E1063)</f>
        <v>2175</v>
      </c>
      <c r="F1053" s="98">
        <f>E1053/D1053</f>
        <v>1</v>
      </c>
      <c r="G1053" s="98">
        <v>0.823551684967815</v>
      </c>
    </row>
    <row r="1054" s="65" customFormat="1" customHeight="1" spans="1:7">
      <c r="A1054" s="92">
        <v>2150501</v>
      </c>
      <c r="B1054" s="92" t="s">
        <v>81</v>
      </c>
      <c r="C1054" s="126"/>
      <c r="D1054" s="126"/>
      <c r="E1054" s="102">
        <v>95</v>
      </c>
      <c r="F1054" s="99"/>
      <c r="G1054" s="99">
        <v>1.07954545454545</v>
      </c>
    </row>
    <row r="1055" s="65" customFormat="1" customHeight="1" spans="1:7">
      <c r="A1055" s="92">
        <v>2150502</v>
      </c>
      <c r="B1055" s="92" t="s">
        <v>82</v>
      </c>
      <c r="C1055" s="126"/>
      <c r="D1055" s="126"/>
      <c r="E1055" s="102"/>
      <c r="F1055" s="99"/>
      <c r="G1055" s="99">
        <v>0</v>
      </c>
    </row>
    <row r="1056" s="65" customFormat="1" customHeight="1" spans="1:7">
      <c r="A1056" s="92">
        <v>2150503</v>
      </c>
      <c r="B1056" s="92" t="s">
        <v>83</v>
      </c>
      <c r="C1056" s="126"/>
      <c r="D1056" s="126"/>
      <c r="E1056" s="102"/>
      <c r="F1056" s="99"/>
      <c r="G1056" s="99"/>
    </row>
    <row r="1057" s="65" customFormat="1" customHeight="1" spans="1:7">
      <c r="A1057" s="92">
        <v>2150505</v>
      </c>
      <c r="B1057" s="92" t="s">
        <v>865</v>
      </c>
      <c r="C1057" s="126"/>
      <c r="D1057" s="126"/>
      <c r="E1057" s="102"/>
      <c r="F1057" s="99"/>
      <c r="G1057" s="99"/>
    </row>
    <row r="1058" s="65" customFormat="1" customHeight="1" spans="1:7">
      <c r="A1058" s="92">
        <v>2150507</v>
      </c>
      <c r="B1058" s="92" t="s">
        <v>866</v>
      </c>
      <c r="C1058" s="126"/>
      <c r="D1058" s="126"/>
      <c r="E1058" s="102"/>
      <c r="F1058" s="99"/>
      <c r="G1058" s="99"/>
    </row>
    <row r="1059" s="65" customFormat="1" customHeight="1" spans="1:7">
      <c r="A1059" s="92">
        <v>2150508</v>
      </c>
      <c r="B1059" s="92" t="s">
        <v>867</v>
      </c>
      <c r="C1059" s="126"/>
      <c r="D1059" s="126"/>
      <c r="E1059" s="102"/>
      <c r="F1059" s="99"/>
      <c r="G1059" s="99"/>
    </row>
    <row r="1060" s="65" customFormat="1" customHeight="1" spans="1:7">
      <c r="A1060" s="92">
        <v>2150516</v>
      </c>
      <c r="B1060" s="92" t="s">
        <v>868</v>
      </c>
      <c r="C1060" s="126"/>
      <c r="D1060" s="126"/>
      <c r="E1060" s="102"/>
      <c r="F1060" s="99"/>
      <c r="G1060" s="99"/>
    </row>
    <row r="1061" s="65" customFormat="1" customHeight="1" spans="1:7">
      <c r="A1061" s="92">
        <v>2150517</v>
      </c>
      <c r="B1061" s="92" t="s">
        <v>869</v>
      </c>
      <c r="C1061" s="126"/>
      <c r="D1061" s="126"/>
      <c r="E1061" s="102">
        <v>1971</v>
      </c>
      <c r="F1061" s="99"/>
      <c r="G1061" s="99">
        <v>0.800568643379366</v>
      </c>
    </row>
    <row r="1062" s="65" customFormat="1" customHeight="1" spans="1:7">
      <c r="A1062" s="92">
        <v>2150550</v>
      </c>
      <c r="B1062" s="92" t="s">
        <v>90</v>
      </c>
      <c r="C1062" s="126"/>
      <c r="D1062" s="126"/>
      <c r="E1062" s="102">
        <v>104</v>
      </c>
      <c r="F1062" s="99"/>
      <c r="G1062" s="99">
        <v>1.2093023255814</v>
      </c>
    </row>
    <row r="1063" s="65" customFormat="1" customHeight="1" spans="1:7">
      <c r="A1063" s="92">
        <v>2150599</v>
      </c>
      <c r="B1063" s="92" t="s">
        <v>870</v>
      </c>
      <c r="C1063" s="126"/>
      <c r="D1063" s="126"/>
      <c r="E1063" s="102">
        <v>5</v>
      </c>
      <c r="F1063" s="99"/>
      <c r="G1063" s="99"/>
    </row>
    <row r="1064" s="65" customFormat="1" customHeight="1" spans="1:7">
      <c r="A1064" s="92">
        <v>21507</v>
      </c>
      <c r="B1064" s="124" t="s">
        <v>871</v>
      </c>
      <c r="C1064" s="126"/>
      <c r="D1064" s="126"/>
      <c r="E1064" s="102"/>
      <c r="F1064" s="99"/>
      <c r="G1064" s="99"/>
    </row>
    <row r="1065" s="65" customFormat="1" customHeight="1" spans="1:7">
      <c r="A1065" s="92">
        <v>2150701</v>
      </c>
      <c r="B1065" s="92" t="s">
        <v>81</v>
      </c>
      <c r="C1065" s="126"/>
      <c r="D1065" s="126"/>
      <c r="E1065" s="102"/>
      <c r="F1065" s="99"/>
      <c r="G1065" s="99"/>
    </row>
    <row r="1066" s="65" customFormat="1" customHeight="1" spans="1:7">
      <c r="A1066" s="92">
        <v>2150702</v>
      </c>
      <c r="B1066" s="92" t="s">
        <v>82</v>
      </c>
      <c r="C1066" s="126"/>
      <c r="D1066" s="126"/>
      <c r="E1066" s="102"/>
      <c r="F1066" s="99"/>
      <c r="G1066" s="99"/>
    </row>
    <row r="1067" s="65" customFormat="1" customHeight="1" spans="1:7">
      <c r="A1067" s="92">
        <v>2150703</v>
      </c>
      <c r="B1067" s="92" t="s">
        <v>83</v>
      </c>
      <c r="C1067" s="126"/>
      <c r="D1067" s="126"/>
      <c r="E1067" s="102"/>
      <c r="F1067" s="99"/>
      <c r="G1067" s="99"/>
    </row>
    <row r="1068" s="65" customFormat="1" customHeight="1" spans="1:7">
      <c r="A1068" s="92">
        <v>2150704</v>
      </c>
      <c r="B1068" s="92" t="s">
        <v>872</v>
      </c>
      <c r="C1068" s="126"/>
      <c r="D1068" s="126"/>
      <c r="E1068" s="102"/>
      <c r="F1068" s="99"/>
      <c r="G1068" s="99"/>
    </row>
    <row r="1069" s="65" customFormat="1" customHeight="1" spans="1:7">
      <c r="A1069" s="92">
        <v>2150705</v>
      </c>
      <c r="B1069" s="92" t="s">
        <v>873</v>
      </c>
      <c r="C1069" s="126"/>
      <c r="D1069" s="126"/>
      <c r="E1069" s="102"/>
      <c r="F1069" s="99"/>
      <c r="G1069" s="99"/>
    </row>
    <row r="1070" s="65" customFormat="1" customHeight="1" spans="1:7">
      <c r="A1070" s="92">
        <v>2150799</v>
      </c>
      <c r="B1070" s="92" t="s">
        <v>874</v>
      </c>
      <c r="C1070" s="126"/>
      <c r="D1070" s="126"/>
      <c r="E1070" s="102"/>
      <c r="F1070" s="99"/>
      <c r="G1070" s="99"/>
    </row>
    <row r="1071" s="65" customFormat="1" customHeight="1" spans="1:7">
      <c r="A1071" s="92">
        <v>21508</v>
      </c>
      <c r="B1071" s="124" t="s">
        <v>875</v>
      </c>
      <c r="C1071" s="127"/>
      <c r="D1071" s="127">
        <v>853</v>
      </c>
      <c r="E1071" s="125">
        <f>SUM(E1072:E1078)</f>
        <v>815</v>
      </c>
      <c r="F1071" s="98">
        <f>E1071/D1071</f>
        <v>0.955451348182884</v>
      </c>
      <c r="G1071" s="98">
        <v>3.26</v>
      </c>
    </row>
    <row r="1072" s="65" customFormat="1" customHeight="1" spans="1:7">
      <c r="A1072" s="92">
        <v>2150801</v>
      </c>
      <c r="B1072" s="92" t="s">
        <v>81</v>
      </c>
      <c r="C1072" s="126"/>
      <c r="D1072" s="126"/>
      <c r="E1072" s="102"/>
      <c r="F1072" s="99"/>
      <c r="G1072" s="99"/>
    </row>
    <row r="1073" s="65" customFormat="1" customHeight="1" spans="1:7">
      <c r="A1073" s="92">
        <v>2150802</v>
      </c>
      <c r="B1073" s="92" t="s">
        <v>82</v>
      </c>
      <c r="C1073" s="126"/>
      <c r="D1073" s="126"/>
      <c r="E1073" s="102"/>
      <c r="F1073" s="99"/>
      <c r="G1073" s="99"/>
    </row>
    <row r="1074" s="65" customFormat="1" customHeight="1" spans="1:7">
      <c r="A1074" s="92">
        <v>2150803</v>
      </c>
      <c r="B1074" s="92" t="s">
        <v>83</v>
      </c>
      <c r="C1074" s="126"/>
      <c r="D1074" s="126"/>
      <c r="E1074" s="102"/>
      <c r="F1074" s="99"/>
      <c r="G1074" s="99"/>
    </row>
    <row r="1075" s="65" customFormat="1" customHeight="1" spans="1:7">
      <c r="A1075" s="92">
        <v>2150804</v>
      </c>
      <c r="B1075" s="92" t="s">
        <v>876</v>
      </c>
      <c r="C1075" s="126"/>
      <c r="D1075" s="126"/>
      <c r="E1075" s="102"/>
      <c r="F1075" s="99"/>
      <c r="G1075" s="99"/>
    </row>
    <row r="1076" s="65" customFormat="1" customHeight="1" spans="1:7">
      <c r="A1076" s="92">
        <v>2150805</v>
      </c>
      <c r="B1076" s="92" t="s">
        <v>877</v>
      </c>
      <c r="C1076" s="126"/>
      <c r="D1076" s="126"/>
      <c r="E1076" s="102"/>
      <c r="F1076" s="99"/>
      <c r="G1076" s="99">
        <v>0</v>
      </c>
    </row>
    <row r="1077" s="65" customFormat="1" customHeight="1" spans="1:7">
      <c r="A1077" s="92">
        <v>2150806</v>
      </c>
      <c r="B1077" s="92" t="s">
        <v>878</v>
      </c>
      <c r="C1077" s="126"/>
      <c r="D1077" s="126"/>
      <c r="E1077" s="102"/>
      <c r="F1077" s="99"/>
      <c r="G1077" s="99"/>
    </row>
    <row r="1078" s="65" customFormat="1" customHeight="1" spans="1:7">
      <c r="A1078" s="92">
        <v>2150899</v>
      </c>
      <c r="B1078" s="92" t="s">
        <v>879</v>
      </c>
      <c r="C1078" s="126"/>
      <c r="D1078" s="126"/>
      <c r="E1078" s="102">
        <v>815</v>
      </c>
      <c r="F1078" s="99"/>
      <c r="G1078" s="99">
        <v>2.23287671232877</v>
      </c>
    </row>
    <row r="1079" s="65" customFormat="1" customHeight="1" spans="1:7">
      <c r="A1079" s="92">
        <v>21599</v>
      </c>
      <c r="B1079" s="124" t="s">
        <v>880</v>
      </c>
      <c r="C1079" s="126"/>
      <c r="D1079" s="126"/>
      <c r="E1079" s="102"/>
      <c r="F1079" s="99"/>
      <c r="G1079" s="99">
        <v>0</v>
      </c>
    </row>
    <row r="1080" s="65" customFormat="1" customHeight="1" spans="1:7">
      <c r="A1080" s="92">
        <v>2159901</v>
      </c>
      <c r="B1080" s="92" t="s">
        <v>881</v>
      </c>
      <c r="C1080" s="126"/>
      <c r="D1080" s="126"/>
      <c r="E1080" s="102"/>
      <c r="F1080" s="99"/>
      <c r="G1080" s="99"/>
    </row>
    <row r="1081" s="65" customFormat="1" customHeight="1" spans="1:7">
      <c r="A1081" s="92">
        <v>2159904</v>
      </c>
      <c r="B1081" s="92" t="s">
        <v>882</v>
      </c>
      <c r="C1081" s="126"/>
      <c r="D1081" s="126"/>
      <c r="E1081" s="102"/>
      <c r="F1081" s="99"/>
      <c r="G1081" s="99"/>
    </row>
    <row r="1082" s="65" customFormat="1" customHeight="1" spans="1:7">
      <c r="A1082" s="92">
        <v>2159905</v>
      </c>
      <c r="B1082" s="92" t="s">
        <v>883</v>
      </c>
      <c r="C1082" s="126"/>
      <c r="D1082" s="126"/>
      <c r="E1082" s="102"/>
      <c r="F1082" s="99"/>
      <c r="G1082" s="99"/>
    </row>
    <row r="1083" s="65" customFormat="1" customHeight="1" spans="1:7">
      <c r="A1083" s="92">
        <v>2159906</v>
      </c>
      <c r="B1083" s="92" t="s">
        <v>884</v>
      </c>
      <c r="C1083" s="126"/>
      <c r="D1083" s="126"/>
      <c r="E1083" s="102"/>
      <c r="F1083" s="99"/>
      <c r="G1083" s="99"/>
    </row>
    <row r="1084" s="65" customFormat="1" customHeight="1" spans="1:7">
      <c r="A1084" s="92">
        <v>2159999</v>
      </c>
      <c r="B1084" s="92" t="s">
        <v>885</v>
      </c>
      <c r="C1084" s="126"/>
      <c r="D1084" s="126"/>
      <c r="E1084" s="102"/>
      <c r="F1084" s="99"/>
      <c r="G1084" s="99">
        <v>0</v>
      </c>
    </row>
    <row r="1085" s="65" customFormat="1" customHeight="1" spans="1:7">
      <c r="A1085" s="92">
        <v>216</v>
      </c>
      <c r="B1085" s="124" t="s">
        <v>886</v>
      </c>
      <c r="C1085" s="148">
        <f>SUM(C1086,C1096,C1102)</f>
        <v>141</v>
      </c>
      <c r="D1085" s="148">
        <f>SUM(D1086,D1096,D1102)</f>
        <v>821</v>
      </c>
      <c r="E1085" s="125">
        <f>SUM(E1086,E1096,E1102)</f>
        <v>757</v>
      </c>
      <c r="F1085" s="98">
        <f>E1085/D1085</f>
        <v>0.92204628501827</v>
      </c>
      <c r="G1085" s="98">
        <v>0.382130237253912</v>
      </c>
    </row>
    <row r="1086" s="65" customFormat="1" customHeight="1" spans="1:7">
      <c r="A1086" s="92">
        <v>21602</v>
      </c>
      <c r="B1086" s="124" t="s">
        <v>887</v>
      </c>
      <c r="C1086" s="127">
        <v>141</v>
      </c>
      <c r="D1086" s="127">
        <v>687</v>
      </c>
      <c r="E1086" s="125">
        <f>SUM(E1087:E1095)</f>
        <v>626</v>
      </c>
      <c r="F1086" s="98">
        <f>E1086/D1086</f>
        <v>0.911208151382824</v>
      </c>
      <c r="G1086" s="98">
        <v>0.446186742694227</v>
      </c>
    </row>
    <row r="1087" s="65" customFormat="1" customHeight="1" spans="1:7">
      <c r="A1087" s="92">
        <v>2160201</v>
      </c>
      <c r="B1087" s="92" t="s">
        <v>81</v>
      </c>
      <c r="C1087" s="126"/>
      <c r="D1087" s="126"/>
      <c r="E1087" s="102"/>
      <c r="F1087" s="99"/>
      <c r="G1087" s="99"/>
    </row>
    <row r="1088" s="65" customFormat="1" customHeight="1" spans="1:7">
      <c r="A1088" s="92">
        <v>2160202</v>
      </c>
      <c r="B1088" s="92" t="s">
        <v>82</v>
      </c>
      <c r="C1088" s="126"/>
      <c r="D1088" s="126"/>
      <c r="E1088" s="102"/>
      <c r="F1088" s="99"/>
      <c r="G1088" s="99"/>
    </row>
    <row r="1089" s="65" customFormat="1" customHeight="1" spans="1:7">
      <c r="A1089" s="92">
        <v>2160203</v>
      </c>
      <c r="B1089" s="92" t="s">
        <v>83</v>
      </c>
      <c r="C1089" s="126"/>
      <c r="D1089" s="126"/>
      <c r="E1089" s="102"/>
      <c r="F1089" s="99"/>
      <c r="G1089" s="99"/>
    </row>
    <row r="1090" s="65" customFormat="1" customHeight="1" spans="1:7">
      <c r="A1090" s="92">
        <v>2160216</v>
      </c>
      <c r="B1090" s="92" t="s">
        <v>888</v>
      </c>
      <c r="C1090" s="126"/>
      <c r="D1090" s="126"/>
      <c r="E1090" s="102"/>
      <c r="F1090" s="99"/>
      <c r="G1090" s="99"/>
    </row>
    <row r="1091" s="65" customFormat="1" customHeight="1" spans="1:7">
      <c r="A1091" s="92">
        <v>2160217</v>
      </c>
      <c r="B1091" s="92" t="s">
        <v>889</v>
      </c>
      <c r="C1091" s="126"/>
      <c r="D1091" s="126"/>
      <c r="E1091" s="102"/>
      <c r="F1091" s="99"/>
      <c r="G1091" s="99"/>
    </row>
    <row r="1092" s="65" customFormat="1" customHeight="1" spans="1:7">
      <c r="A1092" s="92">
        <v>2160218</v>
      </c>
      <c r="B1092" s="92" t="s">
        <v>890</v>
      </c>
      <c r="C1092" s="126"/>
      <c r="D1092" s="126"/>
      <c r="E1092" s="102"/>
      <c r="F1092" s="99"/>
      <c r="G1092" s="99"/>
    </row>
    <row r="1093" s="65" customFormat="1" customHeight="1" spans="1:7">
      <c r="A1093" s="92">
        <v>2160219</v>
      </c>
      <c r="B1093" s="92" t="s">
        <v>891</v>
      </c>
      <c r="C1093" s="126"/>
      <c r="D1093" s="126"/>
      <c r="E1093" s="102"/>
      <c r="F1093" s="99"/>
      <c r="G1093" s="99"/>
    </row>
    <row r="1094" s="65" customFormat="1" customHeight="1" spans="1:7">
      <c r="A1094" s="92">
        <v>2160250</v>
      </c>
      <c r="B1094" s="92" t="s">
        <v>90</v>
      </c>
      <c r="C1094" s="126"/>
      <c r="D1094" s="126"/>
      <c r="E1094" s="102"/>
      <c r="F1094" s="99"/>
      <c r="G1094" s="99"/>
    </row>
    <row r="1095" s="65" customFormat="1" customHeight="1" spans="1:7">
      <c r="A1095" s="92">
        <v>2160299</v>
      </c>
      <c r="B1095" s="92" t="s">
        <v>892</v>
      </c>
      <c r="C1095" s="126"/>
      <c r="D1095" s="126"/>
      <c r="E1095" s="102">
        <v>626</v>
      </c>
      <c r="F1095" s="99"/>
      <c r="G1095" s="99">
        <v>0.446186742694227</v>
      </c>
    </row>
    <row r="1096" s="65" customFormat="1" customHeight="1" spans="1:7">
      <c r="A1096" s="92">
        <v>21606</v>
      </c>
      <c r="B1096" s="124" t="s">
        <v>893</v>
      </c>
      <c r="C1096" s="127"/>
      <c r="D1096" s="127">
        <v>0</v>
      </c>
      <c r="E1096" s="125">
        <f>SUM(E1097:E1101)</f>
        <v>0</v>
      </c>
      <c r="F1096" s="98"/>
      <c r="G1096" s="98"/>
    </row>
    <row r="1097" s="65" customFormat="1" customHeight="1" spans="1:7">
      <c r="A1097" s="92">
        <v>2160601</v>
      </c>
      <c r="B1097" s="92" t="s">
        <v>81</v>
      </c>
      <c r="C1097" s="126"/>
      <c r="D1097" s="126"/>
      <c r="E1097" s="102"/>
      <c r="F1097" s="99"/>
      <c r="G1097" s="99"/>
    </row>
    <row r="1098" s="65" customFormat="1" customHeight="1" spans="1:7">
      <c r="A1098" s="92">
        <v>2160602</v>
      </c>
      <c r="B1098" s="92" t="s">
        <v>82</v>
      </c>
      <c r="C1098" s="126"/>
      <c r="D1098" s="126"/>
      <c r="E1098" s="102"/>
      <c r="F1098" s="99"/>
      <c r="G1098" s="99"/>
    </row>
    <row r="1099" s="65" customFormat="1" customHeight="1" spans="1:7">
      <c r="A1099" s="92">
        <v>2160603</v>
      </c>
      <c r="B1099" s="92" t="s">
        <v>83</v>
      </c>
      <c r="C1099" s="126"/>
      <c r="D1099" s="126"/>
      <c r="E1099" s="102"/>
      <c r="F1099" s="99"/>
      <c r="G1099" s="99"/>
    </row>
    <row r="1100" s="65" customFormat="1" customHeight="1" spans="1:7">
      <c r="A1100" s="92">
        <v>2160607</v>
      </c>
      <c r="B1100" s="92" t="s">
        <v>894</v>
      </c>
      <c r="C1100" s="126"/>
      <c r="D1100" s="126"/>
      <c r="E1100" s="102"/>
      <c r="F1100" s="99"/>
      <c r="G1100" s="99"/>
    </row>
    <row r="1101" s="65" customFormat="1" customHeight="1" spans="1:7">
      <c r="A1101" s="92">
        <v>2160699</v>
      </c>
      <c r="B1101" s="92" t="s">
        <v>895</v>
      </c>
      <c r="C1101" s="126"/>
      <c r="D1101" s="126"/>
      <c r="E1101" s="102"/>
      <c r="F1101" s="99"/>
      <c r="G1101" s="99"/>
    </row>
    <row r="1102" s="65" customFormat="1" customHeight="1" spans="1:7">
      <c r="A1102" s="92">
        <v>21699</v>
      </c>
      <c r="B1102" s="124" t="s">
        <v>896</v>
      </c>
      <c r="C1102" s="127"/>
      <c r="D1102" s="127">
        <v>134</v>
      </c>
      <c r="E1102" s="125">
        <f>SUM(E1103:E1104)</f>
        <v>131</v>
      </c>
      <c r="F1102" s="98">
        <f>E1102/D1102</f>
        <v>0.977611940298508</v>
      </c>
      <c r="G1102" s="98">
        <v>0.226643598615917</v>
      </c>
    </row>
    <row r="1103" s="65" customFormat="1" customHeight="1" spans="1:7">
      <c r="A1103" s="92">
        <v>2169901</v>
      </c>
      <c r="B1103" s="92" t="s">
        <v>897</v>
      </c>
      <c r="C1103" s="126"/>
      <c r="D1103" s="126"/>
      <c r="E1103" s="102"/>
      <c r="F1103" s="99"/>
      <c r="G1103" s="99"/>
    </row>
    <row r="1104" s="65" customFormat="1" customHeight="1" spans="1:7">
      <c r="A1104" s="92">
        <v>2169999</v>
      </c>
      <c r="B1104" s="92" t="s">
        <v>898</v>
      </c>
      <c r="C1104" s="126"/>
      <c r="D1104" s="126"/>
      <c r="E1104" s="102">
        <v>131</v>
      </c>
      <c r="F1104" s="99"/>
      <c r="G1104" s="99">
        <v>0.226643598615917</v>
      </c>
    </row>
    <row r="1105" s="65" customFormat="1" customHeight="1" spans="1:7">
      <c r="A1105" s="92">
        <v>217</v>
      </c>
      <c r="B1105" s="124" t="s">
        <v>899</v>
      </c>
      <c r="C1105" s="126"/>
      <c r="D1105" s="126"/>
      <c r="E1105" s="102"/>
      <c r="F1105" s="99"/>
      <c r="G1105" s="99">
        <v>0</v>
      </c>
    </row>
    <row r="1106" s="65" customFormat="1" customHeight="1" spans="1:7">
      <c r="A1106" s="92">
        <v>21701</v>
      </c>
      <c r="B1106" s="124" t="s">
        <v>900</v>
      </c>
      <c r="C1106" s="126"/>
      <c r="D1106" s="126"/>
      <c r="E1106" s="102"/>
      <c r="F1106" s="99"/>
      <c r="G1106" s="99"/>
    </row>
    <row r="1107" s="65" customFormat="1" customHeight="1" spans="1:7">
      <c r="A1107" s="92">
        <v>2170101</v>
      </c>
      <c r="B1107" s="92" t="s">
        <v>81</v>
      </c>
      <c r="C1107" s="126"/>
      <c r="D1107" s="126"/>
      <c r="E1107" s="102"/>
      <c r="F1107" s="99"/>
      <c r="G1107" s="99"/>
    </row>
    <row r="1108" s="65" customFormat="1" customHeight="1" spans="1:7">
      <c r="A1108" s="92">
        <v>2170102</v>
      </c>
      <c r="B1108" s="92" t="s">
        <v>82</v>
      </c>
      <c r="C1108" s="126"/>
      <c r="D1108" s="126"/>
      <c r="E1108" s="102"/>
      <c r="F1108" s="99"/>
      <c r="G1108" s="99"/>
    </row>
    <row r="1109" s="65" customFormat="1" customHeight="1" spans="1:7">
      <c r="A1109" s="92">
        <v>2170103</v>
      </c>
      <c r="B1109" s="92" t="s">
        <v>83</v>
      </c>
      <c r="C1109" s="126"/>
      <c r="D1109" s="126"/>
      <c r="E1109" s="102"/>
      <c r="F1109" s="99"/>
      <c r="G1109" s="99"/>
    </row>
    <row r="1110" s="65" customFormat="1" customHeight="1" spans="1:7">
      <c r="A1110" s="92">
        <v>2170104</v>
      </c>
      <c r="B1110" s="92" t="s">
        <v>901</v>
      </c>
      <c r="C1110" s="126"/>
      <c r="D1110" s="126"/>
      <c r="E1110" s="102"/>
      <c r="F1110" s="99"/>
      <c r="G1110" s="99"/>
    </row>
    <row r="1111" s="65" customFormat="1" customHeight="1" spans="1:7">
      <c r="A1111" s="92">
        <v>2170150</v>
      </c>
      <c r="B1111" s="92" t="s">
        <v>90</v>
      </c>
      <c r="C1111" s="126"/>
      <c r="D1111" s="126"/>
      <c r="E1111" s="102"/>
      <c r="F1111" s="99"/>
      <c r="G1111" s="99"/>
    </row>
    <row r="1112" s="65" customFormat="1" customHeight="1" spans="1:7">
      <c r="A1112" s="92">
        <v>2170199</v>
      </c>
      <c r="B1112" s="92" t="s">
        <v>902</v>
      </c>
      <c r="C1112" s="126"/>
      <c r="D1112" s="126"/>
      <c r="E1112" s="102"/>
      <c r="F1112" s="99"/>
      <c r="G1112" s="99"/>
    </row>
    <row r="1113" s="65" customFormat="1" customHeight="1" spans="1:7">
      <c r="A1113" s="92">
        <v>21702</v>
      </c>
      <c r="B1113" s="124" t="s">
        <v>903</v>
      </c>
      <c r="C1113" s="126"/>
      <c r="D1113" s="126"/>
      <c r="E1113" s="102"/>
      <c r="F1113" s="99"/>
      <c r="G1113" s="99"/>
    </row>
    <row r="1114" s="65" customFormat="1" customHeight="1" spans="1:7">
      <c r="A1114" s="92">
        <v>2170201</v>
      </c>
      <c r="B1114" s="92" t="s">
        <v>904</v>
      </c>
      <c r="C1114" s="126"/>
      <c r="D1114" s="126"/>
      <c r="E1114" s="102"/>
      <c r="F1114" s="99"/>
      <c r="G1114" s="99"/>
    </row>
    <row r="1115" s="65" customFormat="1" customHeight="1" spans="1:7">
      <c r="A1115" s="92">
        <v>2170202</v>
      </c>
      <c r="B1115" s="92" t="s">
        <v>905</v>
      </c>
      <c r="C1115" s="126"/>
      <c r="D1115" s="126"/>
      <c r="E1115" s="102"/>
      <c r="F1115" s="99"/>
      <c r="G1115" s="99"/>
    </row>
    <row r="1116" s="65" customFormat="1" customHeight="1" spans="1:7">
      <c r="A1116" s="92">
        <v>2170203</v>
      </c>
      <c r="B1116" s="92" t="s">
        <v>906</v>
      </c>
      <c r="C1116" s="126"/>
      <c r="D1116" s="126"/>
      <c r="E1116" s="102"/>
      <c r="F1116" s="99"/>
      <c r="G1116" s="99"/>
    </row>
    <row r="1117" s="65" customFormat="1" customHeight="1" spans="1:7">
      <c r="A1117" s="92">
        <v>2170204</v>
      </c>
      <c r="B1117" s="92" t="s">
        <v>907</v>
      </c>
      <c r="C1117" s="126"/>
      <c r="D1117" s="126"/>
      <c r="E1117" s="102"/>
      <c r="F1117" s="99"/>
      <c r="G1117" s="99"/>
    </row>
    <row r="1118" s="65" customFormat="1" customHeight="1" spans="1:7">
      <c r="A1118" s="92">
        <v>2170205</v>
      </c>
      <c r="B1118" s="92" t="s">
        <v>908</v>
      </c>
      <c r="C1118" s="126"/>
      <c r="D1118" s="126"/>
      <c r="E1118" s="102"/>
      <c r="F1118" s="99"/>
      <c r="G1118" s="99"/>
    </row>
    <row r="1119" s="65" customFormat="1" customHeight="1" spans="1:7">
      <c r="A1119" s="92">
        <v>2170206</v>
      </c>
      <c r="B1119" s="92" t="s">
        <v>909</v>
      </c>
      <c r="C1119" s="126"/>
      <c r="D1119" s="126"/>
      <c r="E1119" s="102"/>
      <c r="F1119" s="99"/>
      <c r="G1119" s="99"/>
    </row>
    <row r="1120" s="65" customFormat="1" customHeight="1" spans="1:7">
      <c r="A1120" s="92">
        <v>2170207</v>
      </c>
      <c r="B1120" s="92" t="s">
        <v>910</v>
      </c>
      <c r="C1120" s="126"/>
      <c r="D1120" s="126"/>
      <c r="E1120" s="102"/>
      <c r="F1120" s="99"/>
      <c r="G1120" s="99"/>
    </row>
    <row r="1121" s="65" customFormat="1" customHeight="1" spans="1:7">
      <c r="A1121" s="92">
        <v>2170208</v>
      </c>
      <c r="B1121" s="92" t="s">
        <v>911</v>
      </c>
      <c r="C1121" s="126"/>
      <c r="D1121" s="126"/>
      <c r="E1121" s="102"/>
      <c r="F1121" s="99"/>
      <c r="G1121" s="99"/>
    </row>
    <row r="1122" s="65" customFormat="1" customHeight="1" spans="1:7">
      <c r="A1122" s="92">
        <v>2170299</v>
      </c>
      <c r="B1122" s="92" t="s">
        <v>912</v>
      </c>
      <c r="C1122" s="126"/>
      <c r="D1122" s="126"/>
      <c r="E1122" s="102"/>
      <c r="F1122" s="99"/>
      <c r="G1122" s="99"/>
    </row>
    <row r="1123" s="65" customFormat="1" customHeight="1" spans="1:7">
      <c r="A1123" s="92">
        <v>21703</v>
      </c>
      <c r="B1123" s="124" t="s">
        <v>913</v>
      </c>
      <c r="C1123" s="126"/>
      <c r="D1123" s="126"/>
      <c r="E1123" s="102"/>
      <c r="F1123" s="99"/>
      <c r="G1123" s="99"/>
    </row>
    <row r="1124" s="65" customFormat="1" customHeight="1" spans="1:7">
      <c r="A1124" s="92">
        <v>2170301</v>
      </c>
      <c r="B1124" s="92" t="s">
        <v>914</v>
      </c>
      <c r="C1124" s="126"/>
      <c r="D1124" s="126"/>
      <c r="E1124" s="102"/>
      <c r="F1124" s="99"/>
      <c r="G1124" s="99"/>
    </row>
    <row r="1125" s="65" customFormat="1" customHeight="1" spans="1:7">
      <c r="A1125" s="92">
        <v>2170302</v>
      </c>
      <c r="B1125" s="92" t="s">
        <v>915</v>
      </c>
      <c r="C1125" s="126"/>
      <c r="D1125" s="126"/>
      <c r="E1125" s="102"/>
      <c r="F1125" s="99"/>
      <c r="G1125" s="99"/>
    </row>
    <row r="1126" s="65" customFormat="1" customHeight="1" spans="1:7">
      <c r="A1126" s="92">
        <v>2170303</v>
      </c>
      <c r="B1126" s="92" t="s">
        <v>916</v>
      </c>
      <c r="C1126" s="126"/>
      <c r="D1126" s="126"/>
      <c r="E1126" s="102"/>
      <c r="F1126" s="99"/>
      <c r="G1126" s="99"/>
    </row>
    <row r="1127" s="65" customFormat="1" customHeight="1" spans="1:7">
      <c r="A1127" s="92">
        <v>2170304</v>
      </c>
      <c r="B1127" s="92" t="s">
        <v>917</v>
      </c>
      <c r="C1127" s="126"/>
      <c r="D1127" s="126"/>
      <c r="E1127" s="102"/>
      <c r="F1127" s="99"/>
      <c r="G1127" s="99"/>
    </row>
    <row r="1128" s="65" customFormat="1" customHeight="1" spans="1:7">
      <c r="A1128" s="92">
        <v>2170399</v>
      </c>
      <c r="B1128" s="92" t="s">
        <v>918</v>
      </c>
      <c r="C1128" s="126"/>
      <c r="D1128" s="126"/>
      <c r="E1128" s="102"/>
      <c r="F1128" s="99"/>
      <c r="G1128" s="99"/>
    </row>
    <row r="1129" s="65" customFormat="1" customHeight="1" spans="1:7">
      <c r="A1129" s="92">
        <v>21704</v>
      </c>
      <c r="B1129" s="124" t="s">
        <v>919</v>
      </c>
      <c r="C1129" s="126"/>
      <c r="D1129" s="126"/>
      <c r="E1129" s="102"/>
      <c r="F1129" s="99"/>
      <c r="G1129" s="99"/>
    </row>
    <row r="1130" s="65" customFormat="1" customHeight="1" spans="1:7">
      <c r="A1130" s="92">
        <v>2170401</v>
      </c>
      <c r="B1130" s="92" t="s">
        <v>920</v>
      </c>
      <c r="C1130" s="126"/>
      <c r="D1130" s="126"/>
      <c r="E1130" s="102"/>
      <c r="F1130" s="99"/>
      <c r="G1130" s="99"/>
    </row>
    <row r="1131" s="65" customFormat="1" customHeight="1" spans="1:7">
      <c r="A1131" s="92">
        <v>2170499</v>
      </c>
      <c r="B1131" s="92" t="s">
        <v>921</v>
      </c>
      <c r="C1131" s="126"/>
      <c r="D1131" s="126"/>
      <c r="E1131" s="102"/>
      <c r="F1131" s="99"/>
      <c r="G1131" s="99"/>
    </row>
    <row r="1132" s="65" customFormat="1" customHeight="1" spans="1:7">
      <c r="A1132" s="92">
        <v>21799</v>
      </c>
      <c r="B1132" s="124" t="s">
        <v>922</v>
      </c>
      <c r="C1132" s="126"/>
      <c r="D1132" s="126"/>
      <c r="E1132" s="102"/>
      <c r="F1132" s="99"/>
      <c r="G1132" s="99">
        <v>0</v>
      </c>
    </row>
    <row r="1133" s="65" customFormat="1" customHeight="1" spans="1:7">
      <c r="A1133" s="92">
        <v>2179902</v>
      </c>
      <c r="B1133" s="92" t="s">
        <v>923</v>
      </c>
      <c r="C1133" s="126"/>
      <c r="D1133" s="126"/>
      <c r="E1133" s="102"/>
      <c r="F1133" s="99"/>
      <c r="G1133" s="99"/>
    </row>
    <row r="1134" s="65" customFormat="1" customHeight="1" spans="1:7">
      <c r="A1134" s="92">
        <v>2179999</v>
      </c>
      <c r="B1134" s="92" t="s">
        <v>924</v>
      </c>
      <c r="C1134" s="126"/>
      <c r="D1134" s="126"/>
      <c r="E1134" s="102"/>
      <c r="F1134" s="99"/>
      <c r="G1134" s="99">
        <v>0</v>
      </c>
    </row>
    <row r="1135" s="65" customFormat="1" customHeight="1" spans="1:7">
      <c r="A1135" s="92">
        <v>219</v>
      </c>
      <c r="B1135" s="124" t="s">
        <v>925</v>
      </c>
      <c r="C1135" s="126"/>
      <c r="D1135" s="126"/>
      <c r="E1135" s="102"/>
      <c r="F1135" s="99"/>
      <c r="G1135" s="99"/>
    </row>
    <row r="1136" s="65" customFormat="1" customHeight="1" spans="1:7">
      <c r="A1136" s="92">
        <v>21901</v>
      </c>
      <c r="B1136" s="124" t="s">
        <v>926</v>
      </c>
      <c r="C1136" s="126"/>
      <c r="D1136" s="126"/>
      <c r="E1136" s="102"/>
      <c r="F1136" s="99"/>
      <c r="G1136" s="99"/>
    </row>
    <row r="1137" s="65" customFormat="1" customHeight="1" spans="1:7">
      <c r="A1137" s="92">
        <v>21902</v>
      </c>
      <c r="B1137" s="124" t="s">
        <v>927</v>
      </c>
      <c r="C1137" s="126"/>
      <c r="D1137" s="126"/>
      <c r="E1137" s="102"/>
      <c r="F1137" s="99"/>
      <c r="G1137" s="99"/>
    </row>
    <row r="1138" s="65" customFormat="1" customHeight="1" spans="1:7">
      <c r="A1138" s="92">
        <v>21903</v>
      </c>
      <c r="B1138" s="124" t="s">
        <v>928</v>
      </c>
      <c r="C1138" s="126"/>
      <c r="D1138" s="126"/>
      <c r="E1138" s="102"/>
      <c r="F1138" s="99"/>
      <c r="G1138" s="99"/>
    </row>
    <row r="1139" s="65" customFormat="1" customHeight="1" spans="1:7">
      <c r="A1139" s="92">
        <v>21904</v>
      </c>
      <c r="B1139" s="124" t="s">
        <v>929</v>
      </c>
      <c r="C1139" s="126"/>
      <c r="D1139" s="126"/>
      <c r="E1139" s="102"/>
      <c r="F1139" s="99"/>
      <c r="G1139" s="99"/>
    </row>
    <row r="1140" s="65" customFormat="1" customHeight="1" spans="1:7">
      <c r="A1140" s="92">
        <v>21905</v>
      </c>
      <c r="B1140" s="124" t="s">
        <v>930</v>
      </c>
      <c r="C1140" s="126"/>
      <c r="D1140" s="126"/>
      <c r="E1140" s="102"/>
      <c r="F1140" s="99"/>
      <c r="G1140" s="99"/>
    </row>
    <row r="1141" s="65" customFormat="1" customHeight="1" spans="1:7">
      <c r="A1141" s="92">
        <v>21906</v>
      </c>
      <c r="B1141" s="124" t="s">
        <v>711</v>
      </c>
      <c r="C1141" s="126"/>
      <c r="D1141" s="126"/>
      <c r="E1141" s="102"/>
      <c r="F1141" s="99"/>
      <c r="G1141" s="99"/>
    </row>
    <row r="1142" s="65" customFormat="1" customHeight="1" spans="1:7">
      <c r="A1142" s="92">
        <v>21907</v>
      </c>
      <c r="B1142" s="124" t="s">
        <v>931</v>
      </c>
      <c r="C1142" s="126"/>
      <c r="D1142" s="126"/>
      <c r="E1142" s="102"/>
      <c r="F1142" s="99"/>
      <c r="G1142" s="99"/>
    </row>
    <row r="1143" s="65" customFormat="1" customHeight="1" spans="1:7">
      <c r="A1143" s="92">
        <v>21908</v>
      </c>
      <c r="B1143" s="124" t="s">
        <v>932</v>
      </c>
      <c r="C1143" s="126"/>
      <c r="D1143" s="126"/>
      <c r="E1143" s="102"/>
      <c r="F1143" s="99"/>
      <c r="G1143" s="99"/>
    </row>
    <row r="1144" s="65" customFormat="1" customHeight="1" spans="1:7">
      <c r="A1144" s="92">
        <v>21999</v>
      </c>
      <c r="B1144" s="124" t="s">
        <v>933</v>
      </c>
      <c r="C1144" s="126"/>
      <c r="D1144" s="126"/>
      <c r="E1144" s="102"/>
      <c r="F1144" s="99"/>
      <c r="G1144" s="99"/>
    </row>
    <row r="1145" s="65" customFormat="1" customHeight="1" spans="1:7">
      <c r="A1145" s="92">
        <v>220</v>
      </c>
      <c r="B1145" s="124" t="s">
        <v>934</v>
      </c>
      <c r="C1145" s="148">
        <f>SUM(C1146,C1173,C1188)</f>
        <v>107</v>
      </c>
      <c r="D1145" s="148">
        <f>SUM(D1146,D1173,D1188)</f>
        <v>2250</v>
      </c>
      <c r="E1145" s="125">
        <f>SUM(E1146,E1173,E1188)</f>
        <v>1240</v>
      </c>
      <c r="F1145" s="98">
        <f>E1145/D1145</f>
        <v>0.551111111111111</v>
      </c>
      <c r="G1145" s="98">
        <v>0.943683409436834</v>
      </c>
    </row>
    <row r="1146" s="65" customFormat="1" customHeight="1" spans="1:7">
      <c r="A1146" s="92">
        <v>22001</v>
      </c>
      <c r="B1146" s="124" t="s">
        <v>935</v>
      </c>
      <c r="C1146" s="127">
        <v>107</v>
      </c>
      <c r="D1146" s="127">
        <v>2250</v>
      </c>
      <c r="E1146" s="125">
        <f>SUM(E1147:E1172)</f>
        <v>1240</v>
      </c>
      <c r="F1146" s="98">
        <f>E1146/D1146</f>
        <v>0.551111111111111</v>
      </c>
      <c r="G1146" s="98">
        <v>0.943683409436834</v>
      </c>
    </row>
    <row r="1147" s="65" customFormat="1" customHeight="1" spans="1:7">
      <c r="A1147" s="92">
        <v>2200101</v>
      </c>
      <c r="B1147" s="92" t="s">
        <v>81</v>
      </c>
      <c r="C1147" s="126"/>
      <c r="D1147" s="126"/>
      <c r="E1147" s="102">
        <v>70</v>
      </c>
      <c r="F1147" s="99"/>
      <c r="G1147" s="99">
        <v>1.45833333333333</v>
      </c>
    </row>
    <row r="1148" s="65" customFormat="1" customHeight="1" spans="1:7">
      <c r="A1148" s="92">
        <v>2200102</v>
      </c>
      <c r="B1148" s="92" t="s">
        <v>82</v>
      </c>
      <c r="C1148" s="126"/>
      <c r="D1148" s="126"/>
      <c r="E1148" s="102">
        <v>51</v>
      </c>
      <c r="F1148" s="99"/>
      <c r="G1148" s="99">
        <v>6.375</v>
      </c>
    </row>
    <row r="1149" s="65" customFormat="1" customHeight="1" spans="1:7">
      <c r="A1149" s="92">
        <v>2200103</v>
      </c>
      <c r="B1149" s="92" t="s">
        <v>83</v>
      </c>
      <c r="C1149" s="126"/>
      <c r="D1149" s="126"/>
      <c r="E1149" s="102"/>
      <c r="F1149" s="99"/>
      <c r="G1149" s="99"/>
    </row>
    <row r="1150" s="65" customFormat="1" customHeight="1" spans="1:7">
      <c r="A1150" s="92">
        <v>2200104</v>
      </c>
      <c r="B1150" s="92" t="s">
        <v>936</v>
      </c>
      <c r="C1150" s="126"/>
      <c r="D1150" s="126"/>
      <c r="E1150" s="102"/>
      <c r="F1150" s="99"/>
      <c r="G1150" s="99"/>
    </row>
    <row r="1151" s="65" customFormat="1" customHeight="1" spans="1:7">
      <c r="A1151" s="92">
        <v>2200106</v>
      </c>
      <c r="B1151" s="92" t="s">
        <v>937</v>
      </c>
      <c r="C1151" s="126"/>
      <c r="D1151" s="126"/>
      <c r="E1151" s="102">
        <v>109</v>
      </c>
      <c r="F1151" s="99"/>
      <c r="G1151" s="99">
        <v>0.121111111111111</v>
      </c>
    </row>
    <row r="1152" s="65" customFormat="1" customHeight="1" spans="1:7">
      <c r="A1152" s="92">
        <v>2200107</v>
      </c>
      <c r="B1152" s="92" t="s">
        <v>938</v>
      </c>
      <c r="C1152" s="126"/>
      <c r="D1152" s="126"/>
      <c r="E1152" s="102"/>
      <c r="F1152" s="99"/>
      <c r="G1152" s="99"/>
    </row>
    <row r="1153" s="65" customFormat="1" customHeight="1" spans="1:7">
      <c r="A1153" s="92">
        <v>2200108</v>
      </c>
      <c r="B1153" s="92" t="s">
        <v>939</v>
      </c>
      <c r="C1153" s="126"/>
      <c r="D1153" s="126"/>
      <c r="E1153" s="102"/>
      <c r="F1153" s="99"/>
      <c r="G1153" s="99"/>
    </row>
    <row r="1154" s="65" customFormat="1" customHeight="1" spans="1:7">
      <c r="A1154" s="92">
        <v>2200109</v>
      </c>
      <c r="B1154" s="92" t="s">
        <v>940</v>
      </c>
      <c r="C1154" s="126"/>
      <c r="D1154" s="126"/>
      <c r="E1154" s="102"/>
      <c r="F1154" s="99"/>
      <c r="G1154" s="99"/>
    </row>
    <row r="1155" s="65" customFormat="1" customHeight="1" spans="1:7">
      <c r="A1155" s="92">
        <v>2200112</v>
      </c>
      <c r="B1155" s="92" t="s">
        <v>941</v>
      </c>
      <c r="C1155" s="126"/>
      <c r="D1155" s="126"/>
      <c r="E1155" s="102"/>
      <c r="F1155" s="99"/>
      <c r="G1155" s="99"/>
    </row>
    <row r="1156" s="65" customFormat="1" customHeight="1" spans="1:7">
      <c r="A1156" s="92">
        <v>2200113</v>
      </c>
      <c r="B1156" s="92" t="s">
        <v>942</v>
      </c>
      <c r="C1156" s="126"/>
      <c r="D1156" s="126"/>
      <c r="E1156" s="102"/>
      <c r="F1156" s="99"/>
      <c r="G1156" s="99"/>
    </row>
    <row r="1157" s="65" customFormat="1" customHeight="1" spans="1:7">
      <c r="A1157" s="92">
        <v>2200114</v>
      </c>
      <c r="B1157" s="92" t="s">
        <v>943</v>
      </c>
      <c r="C1157" s="126"/>
      <c r="D1157" s="126"/>
      <c r="E1157" s="102"/>
      <c r="F1157" s="99"/>
      <c r="G1157" s="99"/>
    </row>
    <row r="1158" s="65" customFormat="1" customHeight="1" spans="1:7">
      <c r="A1158" s="92">
        <v>2200115</v>
      </c>
      <c r="B1158" s="92" t="s">
        <v>944</v>
      </c>
      <c r="C1158" s="126"/>
      <c r="D1158" s="126"/>
      <c r="E1158" s="102"/>
      <c r="F1158" s="99"/>
      <c r="G1158" s="99"/>
    </row>
    <row r="1159" s="65" customFormat="1" customHeight="1" spans="1:7">
      <c r="A1159" s="92">
        <v>2200116</v>
      </c>
      <c r="B1159" s="92" t="s">
        <v>945</v>
      </c>
      <c r="C1159" s="126"/>
      <c r="D1159" s="126"/>
      <c r="E1159" s="102"/>
      <c r="F1159" s="99"/>
      <c r="G1159" s="99"/>
    </row>
    <row r="1160" s="65" customFormat="1" customHeight="1" spans="1:7">
      <c r="A1160" s="92">
        <v>2200119</v>
      </c>
      <c r="B1160" s="92" t="s">
        <v>946</v>
      </c>
      <c r="C1160" s="126"/>
      <c r="D1160" s="126"/>
      <c r="E1160" s="102"/>
      <c r="F1160" s="99"/>
      <c r="G1160" s="99"/>
    </row>
    <row r="1161" s="65" customFormat="1" customHeight="1" spans="1:7">
      <c r="A1161" s="92">
        <v>2200120</v>
      </c>
      <c r="B1161" s="92" t="s">
        <v>947</v>
      </c>
      <c r="C1161" s="126"/>
      <c r="D1161" s="126"/>
      <c r="E1161" s="102"/>
      <c r="F1161" s="99"/>
      <c r="G1161" s="99"/>
    </row>
    <row r="1162" s="65" customFormat="1" customHeight="1" spans="1:7">
      <c r="A1162" s="92">
        <v>2200121</v>
      </c>
      <c r="B1162" s="92" t="s">
        <v>948</v>
      </c>
      <c r="C1162" s="126"/>
      <c r="D1162" s="126"/>
      <c r="E1162" s="102"/>
      <c r="F1162" s="99"/>
      <c r="G1162" s="99"/>
    </row>
    <row r="1163" s="65" customFormat="1" customHeight="1" spans="1:7">
      <c r="A1163" s="92">
        <v>2200122</v>
      </c>
      <c r="B1163" s="92" t="s">
        <v>949</v>
      </c>
      <c r="C1163" s="126"/>
      <c r="D1163" s="126"/>
      <c r="E1163" s="102"/>
      <c r="F1163" s="99"/>
      <c r="G1163" s="99"/>
    </row>
    <row r="1164" s="65" customFormat="1" customHeight="1" spans="1:7">
      <c r="A1164" s="92">
        <v>2200123</v>
      </c>
      <c r="B1164" s="92" t="s">
        <v>950</v>
      </c>
      <c r="C1164" s="126"/>
      <c r="D1164" s="126"/>
      <c r="E1164" s="102"/>
      <c r="F1164" s="99"/>
      <c r="G1164" s="99"/>
    </row>
    <row r="1165" s="65" customFormat="1" customHeight="1" spans="1:7">
      <c r="A1165" s="92">
        <v>2200124</v>
      </c>
      <c r="B1165" s="92" t="s">
        <v>951</v>
      </c>
      <c r="C1165" s="126"/>
      <c r="D1165" s="126"/>
      <c r="E1165" s="102"/>
      <c r="F1165" s="99"/>
      <c r="G1165" s="99"/>
    </row>
    <row r="1166" s="65" customFormat="1" customHeight="1" spans="1:7">
      <c r="A1166" s="92">
        <v>2200125</v>
      </c>
      <c r="B1166" s="92" t="s">
        <v>952</v>
      </c>
      <c r="C1166" s="126"/>
      <c r="D1166" s="126"/>
      <c r="E1166" s="102"/>
      <c r="F1166" s="99"/>
      <c r="G1166" s="99"/>
    </row>
    <row r="1167" s="65" customFormat="1" customHeight="1" spans="1:7">
      <c r="A1167" s="92">
        <v>2200126</v>
      </c>
      <c r="B1167" s="92" t="s">
        <v>953</v>
      </c>
      <c r="C1167" s="126"/>
      <c r="D1167" s="126"/>
      <c r="E1167" s="102"/>
      <c r="F1167" s="99"/>
      <c r="G1167" s="99"/>
    </row>
    <row r="1168" s="65" customFormat="1" customHeight="1" spans="1:7">
      <c r="A1168" s="92">
        <v>2200127</v>
      </c>
      <c r="B1168" s="92" t="s">
        <v>954</v>
      </c>
      <c r="C1168" s="126"/>
      <c r="D1168" s="126"/>
      <c r="E1168" s="102"/>
      <c r="F1168" s="99"/>
      <c r="G1168" s="99"/>
    </row>
    <row r="1169" s="65" customFormat="1" customHeight="1" spans="1:7">
      <c r="A1169" s="92">
        <v>2200128</v>
      </c>
      <c r="B1169" s="92" t="s">
        <v>955</v>
      </c>
      <c r="C1169" s="126"/>
      <c r="D1169" s="126"/>
      <c r="E1169" s="102"/>
      <c r="F1169" s="99"/>
      <c r="G1169" s="99"/>
    </row>
    <row r="1170" s="65" customFormat="1" customHeight="1" spans="1:7">
      <c r="A1170" s="92">
        <v>2200129</v>
      </c>
      <c r="B1170" s="92" t="s">
        <v>956</v>
      </c>
      <c r="C1170" s="126"/>
      <c r="D1170" s="126"/>
      <c r="E1170" s="102"/>
      <c r="F1170" s="99"/>
      <c r="G1170" s="99"/>
    </row>
    <row r="1171" s="65" customFormat="1" customHeight="1" spans="1:7">
      <c r="A1171" s="92">
        <v>2200150</v>
      </c>
      <c r="B1171" s="92" t="s">
        <v>90</v>
      </c>
      <c r="C1171" s="126"/>
      <c r="D1171" s="126"/>
      <c r="E1171" s="102">
        <v>11</v>
      </c>
      <c r="F1171" s="99"/>
      <c r="G1171" s="99">
        <v>1</v>
      </c>
    </row>
    <row r="1172" s="65" customFormat="1" customHeight="1" spans="1:7">
      <c r="A1172" s="92">
        <v>2200199</v>
      </c>
      <c r="B1172" s="92" t="s">
        <v>957</v>
      </c>
      <c r="C1172" s="126"/>
      <c r="D1172" s="126"/>
      <c r="E1172" s="102">
        <v>999</v>
      </c>
      <c r="F1172" s="99"/>
      <c r="G1172" s="99">
        <v>2.87896253602305</v>
      </c>
    </row>
    <row r="1173" s="65" customFormat="1" customHeight="1" spans="1:7">
      <c r="A1173" s="92">
        <v>22005</v>
      </c>
      <c r="B1173" s="124" t="s">
        <v>958</v>
      </c>
      <c r="C1173" s="126"/>
      <c r="D1173" s="126"/>
      <c r="E1173" s="102"/>
      <c r="F1173" s="99"/>
      <c r="G1173" s="99"/>
    </row>
    <row r="1174" s="65" customFormat="1" customHeight="1" spans="1:7">
      <c r="A1174" s="92">
        <v>2200501</v>
      </c>
      <c r="B1174" s="92" t="s">
        <v>81</v>
      </c>
      <c r="C1174" s="126"/>
      <c r="D1174" s="126"/>
      <c r="E1174" s="102"/>
      <c r="F1174" s="99"/>
      <c r="G1174" s="99"/>
    </row>
    <row r="1175" s="65" customFormat="1" customHeight="1" spans="1:7">
      <c r="A1175" s="92">
        <v>2200502</v>
      </c>
      <c r="B1175" s="92" t="s">
        <v>82</v>
      </c>
      <c r="C1175" s="126"/>
      <c r="D1175" s="126"/>
      <c r="E1175" s="102"/>
      <c r="F1175" s="99"/>
      <c r="G1175" s="99"/>
    </row>
    <row r="1176" s="65" customFormat="1" customHeight="1" spans="1:7">
      <c r="A1176" s="92">
        <v>2200503</v>
      </c>
      <c r="B1176" s="92" t="s">
        <v>83</v>
      </c>
      <c r="C1176" s="126"/>
      <c r="D1176" s="126"/>
      <c r="E1176" s="102"/>
      <c r="F1176" s="99"/>
      <c r="G1176" s="99"/>
    </row>
    <row r="1177" s="65" customFormat="1" customHeight="1" spans="1:7">
      <c r="A1177" s="92">
        <v>2200504</v>
      </c>
      <c r="B1177" s="92" t="s">
        <v>959</v>
      </c>
      <c r="C1177" s="126"/>
      <c r="D1177" s="126"/>
      <c r="E1177" s="102"/>
      <c r="F1177" s="99"/>
      <c r="G1177" s="99"/>
    </row>
    <row r="1178" s="65" customFormat="1" customHeight="1" spans="1:7">
      <c r="A1178" s="92">
        <v>2200506</v>
      </c>
      <c r="B1178" s="92" t="s">
        <v>960</v>
      </c>
      <c r="C1178" s="126"/>
      <c r="D1178" s="126"/>
      <c r="E1178" s="102"/>
      <c r="F1178" s="99"/>
      <c r="G1178" s="99"/>
    </row>
    <row r="1179" s="65" customFormat="1" customHeight="1" spans="1:7">
      <c r="A1179" s="92">
        <v>2200507</v>
      </c>
      <c r="B1179" s="92" t="s">
        <v>961</v>
      </c>
      <c r="C1179" s="126"/>
      <c r="D1179" s="126"/>
      <c r="E1179" s="102"/>
      <c r="F1179" s="99"/>
      <c r="G1179" s="99"/>
    </row>
    <row r="1180" s="65" customFormat="1" customHeight="1" spans="1:7">
      <c r="A1180" s="92">
        <v>2200508</v>
      </c>
      <c r="B1180" s="92" t="s">
        <v>962</v>
      </c>
      <c r="C1180" s="126"/>
      <c r="D1180" s="126"/>
      <c r="E1180" s="102"/>
      <c r="F1180" s="99"/>
      <c r="G1180" s="99"/>
    </row>
    <row r="1181" s="65" customFormat="1" customHeight="1" spans="1:7">
      <c r="A1181" s="92">
        <v>2200509</v>
      </c>
      <c r="B1181" s="92" t="s">
        <v>963</v>
      </c>
      <c r="C1181" s="126"/>
      <c r="D1181" s="126"/>
      <c r="E1181" s="102"/>
      <c r="F1181" s="99"/>
      <c r="G1181" s="99"/>
    </row>
    <row r="1182" s="65" customFormat="1" customHeight="1" spans="1:7">
      <c r="A1182" s="92">
        <v>2200510</v>
      </c>
      <c r="B1182" s="92" t="s">
        <v>964</v>
      </c>
      <c r="C1182" s="126"/>
      <c r="D1182" s="126"/>
      <c r="E1182" s="102"/>
      <c r="F1182" s="99"/>
      <c r="G1182" s="99"/>
    </row>
    <row r="1183" s="65" customFormat="1" customHeight="1" spans="1:7">
      <c r="A1183" s="92">
        <v>2200511</v>
      </c>
      <c r="B1183" s="92" t="s">
        <v>965</v>
      </c>
      <c r="C1183" s="126"/>
      <c r="D1183" s="126"/>
      <c r="E1183" s="102"/>
      <c r="F1183" s="99"/>
      <c r="G1183" s="99"/>
    </row>
    <row r="1184" s="65" customFormat="1" customHeight="1" spans="1:7">
      <c r="A1184" s="92">
        <v>2200512</v>
      </c>
      <c r="B1184" s="92" t="s">
        <v>966</v>
      </c>
      <c r="C1184" s="126"/>
      <c r="D1184" s="126"/>
      <c r="E1184" s="102"/>
      <c r="F1184" s="99"/>
      <c r="G1184" s="99"/>
    </row>
    <row r="1185" s="65" customFormat="1" customHeight="1" spans="1:7">
      <c r="A1185" s="92">
        <v>2200513</v>
      </c>
      <c r="B1185" s="92" t="s">
        <v>967</v>
      </c>
      <c r="C1185" s="126"/>
      <c r="D1185" s="126"/>
      <c r="E1185" s="102"/>
      <c r="F1185" s="99"/>
      <c r="G1185" s="99"/>
    </row>
    <row r="1186" s="65" customFormat="1" customHeight="1" spans="1:7">
      <c r="A1186" s="92">
        <v>2200514</v>
      </c>
      <c r="B1186" s="92" t="s">
        <v>968</v>
      </c>
      <c r="C1186" s="126"/>
      <c r="D1186" s="126"/>
      <c r="E1186" s="102"/>
      <c r="F1186" s="99"/>
      <c r="G1186" s="99"/>
    </row>
    <row r="1187" s="65" customFormat="1" customHeight="1" spans="1:7">
      <c r="A1187" s="92">
        <v>2200599</v>
      </c>
      <c r="B1187" s="92" t="s">
        <v>969</v>
      </c>
      <c r="C1187" s="126"/>
      <c r="D1187" s="126"/>
      <c r="E1187" s="102"/>
      <c r="F1187" s="99"/>
      <c r="G1187" s="99"/>
    </row>
    <row r="1188" s="65" customFormat="1" customHeight="1" spans="1:7">
      <c r="A1188" s="92">
        <v>22099</v>
      </c>
      <c r="B1188" s="124" t="s">
        <v>970</v>
      </c>
      <c r="C1188" s="126"/>
      <c r="D1188" s="126"/>
      <c r="E1188" s="102"/>
      <c r="F1188" s="99"/>
      <c r="G1188" s="99"/>
    </row>
    <row r="1189" s="65" customFormat="1" customHeight="1" spans="1:7">
      <c r="A1189" s="92">
        <v>2209999</v>
      </c>
      <c r="B1189" s="92" t="s">
        <v>971</v>
      </c>
      <c r="C1189" s="126"/>
      <c r="D1189" s="126"/>
      <c r="E1189" s="102"/>
      <c r="F1189" s="99"/>
      <c r="G1189" s="99"/>
    </row>
    <row r="1190" s="65" customFormat="1" customHeight="1" spans="1:7">
      <c r="A1190" s="92">
        <v>221</v>
      </c>
      <c r="B1190" s="124" t="s">
        <v>972</v>
      </c>
      <c r="C1190" s="148">
        <f>SUM(C1191,C1203,C1207)</f>
        <v>8598</v>
      </c>
      <c r="D1190" s="148">
        <f>SUM(D1191,D1203,D1207)</f>
        <v>17380</v>
      </c>
      <c r="E1190" s="125">
        <f>SUM(E1191,E1203,E1207)</f>
        <v>15213</v>
      </c>
      <c r="F1190" s="98">
        <f>E1190/D1190</f>
        <v>0.875316455696203</v>
      </c>
      <c r="G1190" s="98">
        <v>0.82365998917163</v>
      </c>
    </row>
    <row r="1191" s="65" customFormat="1" customHeight="1" spans="1:7">
      <c r="A1191" s="92">
        <v>22101</v>
      </c>
      <c r="B1191" s="124" t="s">
        <v>973</v>
      </c>
      <c r="C1191" s="127">
        <v>2903</v>
      </c>
      <c r="D1191" s="127">
        <v>8836</v>
      </c>
      <c r="E1191" s="125">
        <f>SUM(E1192:E1202)</f>
        <v>8068</v>
      </c>
      <c r="F1191" s="98">
        <f>E1191/D1191</f>
        <v>0.913082842915346</v>
      </c>
      <c r="G1191" s="98">
        <v>1.36514382402707</v>
      </c>
    </row>
    <row r="1192" s="65" customFormat="1" customHeight="1" spans="1:7">
      <c r="A1192" s="92">
        <v>2210101</v>
      </c>
      <c r="B1192" s="92" t="s">
        <v>974</v>
      </c>
      <c r="C1192" s="126"/>
      <c r="D1192" s="126"/>
      <c r="E1192" s="102"/>
      <c r="F1192" s="99"/>
      <c r="G1192" s="99"/>
    </row>
    <row r="1193" s="65" customFormat="1" customHeight="1" spans="1:7">
      <c r="A1193" s="92">
        <v>2210102</v>
      </c>
      <c r="B1193" s="92" t="s">
        <v>975</v>
      </c>
      <c r="C1193" s="126"/>
      <c r="D1193" s="126"/>
      <c r="E1193" s="102"/>
      <c r="F1193" s="99"/>
      <c r="G1193" s="99"/>
    </row>
    <row r="1194" s="65" customFormat="1" customHeight="1" spans="1:7">
      <c r="A1194" s="92">
        <v>2210103</v>
      </c>
      <c r="B1194" s="92" t="s">
        <v>976</v>
      </c>
      <c r="C1194" s="126"/>
      <c r="D1194" s="126"/>
      <c r="E1194" s="102">
        <v>2664</v>
      </c>
      <c r="F1194" s="99"/>
      <c r="G1194" s="99">
        <v>1.13506604175543</v>
      </c>
    </row>
    <row r="1195" s="65" customFormat="1" customHeight="1" spans="1:7">
      <c r="A1195" s="92">
        <v>2210104</v>
      </c>
      <c r="B1195" s="92" t="s">
        <v>977</v>
      </c>
      <c r="C1195" s="126"/>
      <c r="D1195" s="126"/>
      <c r="E1195" s="102"/>
      <c r="F1195" s="99"/>
      <c r="G1195" s="99"/>
    </row>
    <row r="1196" s="65" customFormat="1" customHeight="1" spans="1:7">
      <c r="A1196" s="92">
        <v>2210105</v>
      </c>
      <c r="B1196" s="92" t="s">
        <v>978</v>
      </c>
      <c r="C1196" s="126"/>
      <c r="D1196" s="126"/>
      <c r="E1196" s="102">
        <v>91</v>
      </c>
      <c r="F1196" s="99"/>
      <c r="G1196" s="99">
        <v>0.179841897233202</v>
      </c>
    </row>
    <row r="1197" s="65" customFormat="1" customHeight="1" spans="1:7">
      <c r="A1197" s="92">
        <v>2210106</v>
      </c>
      <c r="B1197" s="92" t="s">
        <v>979</v>
      </c>
      <c r="C1197" s="126"/>
      <c r="D1197" s="126"/>
      <c r="E1197" s="102"/>
      <c r="F1197" s="99"/>
      <c r="G1197" s="99"/>
    </row>
    <row r="1198" s="65" customFormat="1" customHeight="1" spans="1:7">
      <c r="A1198" s="92">
        <v>2210107</v>
      </c>
      <c r="B1198" s="92" t="s">
        <v>980</v>
      </c>
      <c r="C1198" s="126"/>
      <c r="D1198" s="126"/>
      <c r="E1198" s="102">
        <v>214</v>
      </c>
      <c r="F1198" s="99"/>
      <c r="G1198" s="99">
        <v>1.92792792792793</v>
      </c>
    </row>
    <row r="1199" s="65" customFormat="1" customHeight="1" spans="1:7">
      <c r="A1199" s="92">
        <v>2210108</v>
      </c>
      <c r="B1199" s="92" t="s">
        <v>981</v>
      </c>
      <c r="C1199" s="126"/>
      <c r="D1199" s="126"/>
      <c r="E1199" s="102">
        <v>4930</v>
      </c>
      <c r="F1199" s="99"/>
      <c r="G1199" s="99">
        <v>1.74822695035461</v>
      </c>
    </row>
    <row r="1200" s="65" customFormat="1" customHeight="1" spans="1:7">
      <c r="A1200" s="92">
        <v>2210109</v>
      </c>
      <c r="B1200" s="92" t="s">
        <v>982</v>
      </c>
      <c r="C1200" s="126"/>
      <c r="D1200" s="126"/>
      <c r="E1200" s="102"/>
      <c r="F1200" s="99"/>
      <c r="G1200" s="99"/>
    </row>
    <row r="1201" s="65" customFormat="1" customHeight="1" spans="1:7">
      <c r="A1201" s="92">
        <v>2210110</v>
      </c>
      <c r="B1201" s="92" t="s">
        <v>983</v>
      </c>
      <c r="C1201" s="126"/>
      <c r="D1201" s="126"/>
      <c r="E1201" s="102"/>
      <c r="F1201" s="99"/>
      <c r="G1201" s="99"/>
    </row>
    <row r="1202" s="65" customFormat="1" customHeight="1" spans="1:7">
      <c r="A1202" s="92">
        <v>2210199</v>
      </c>
      <c r="B1202" s="92" t="s">
        <v>984</v>
      </c>
      <c r="C1202" s="126"/>
      <c r="D1202" s="126"/>
      <c r="E1202" s="102">
        <v>169</v>
      </c>
      <c r="F1202" s="99"/>
      <c r="G1202" s="99">
        <v>1.34126984126984</v>
      </c>
    </row>
    <row r="1203" s="65" customFormat="1" customHeight="1" spans="1:7">
      <c r="A1203" s="92">
        <v>22102</v>
      </c>
      <c r="B1203" s="124" t="s">
        <v>985</v>
      </c>
      <c r="C1203" s="127">
        <v>5665</v>
      </c>
      <c r="D1203" s="127">
        <v>5676</v>
      </c>
      <c r="E1203" s="125">
        <f>SUM(E1204:E1206)</f>
        <v>5668</v>
      </c>
      <c r="F1203" s="98">
        <f>E1203/D1203</f>
        <v>0.998590556730092</v>
      </c>
      <c r="G1203" s="98">
        <v>0.999294781382228</v>
      </c>
    </row>
    <row r="1204" s="65" customFormat="1" customHeight="1" spans="1:7">
      <c r="A1204" s="92">
        <v>2210201</v>
      </c>
      <c r="B1204" s="92" t="s">
        <v>986</v>
      </c>
      <c r="C1204" s="126"/>
      <c r="D1204" s="126"/>
      <c r="E1204" s="102">
        <v>4078</v>
      </c>
      <c r="F1204" s="99"/>
      <c r="G1204" s="99">
        <v>1.00122759636631</v>
      </c>
    </row>
    <row r="1205" s="65" customFormat="1" customHeight="1" spans="1:7">
      <c r="A1205" s="92">
        <v>2210202</v>
      </c>
      <c r="B1205" s="92" t="s">
        <v>987</v>
      </c>
      <c r="C1205" s="126"/>
      <c r="D1205" s="126"/>
      <c r="E1205" s="102"/>
      <c r="F1205" s="99"/>
      <c r="G1205" s="99"/>
    </row>
    <row r="1206" s="65" customFormat="1" customHeight="1" spans="1:7">
      <c r="A1206" s="92">
        <v>2210203</v>
      </c>
      <c r="B1206" s="92" t="s">
        <v>988</v>
      </c>
      <c r="C1206" s="126"/>
      <c r="D1206" s="126"/>
      <c r="E1206" s="102">
        <v>1590</v>
      </c>
      <c r="F1206" s="99"/>
      <c r="G1206" s="99">
        <v>0.99437148217636</v>
      </c>
    </row>
    <row r="1207" s="65" customFormat="1" customHeight="1" spans="1:7">
      <c r="A1207" s="92">
        <v>22103</v>
      </c>
      <c r="B1207" s="124" t="s">
        <v>989</v>
      </c>
      <c r="C1207" s="127">
        <v>30</v>
      </c>
      <c r="D1207" s="127">
        <v>2868</v>
      </c>
      <c r="E1207" s="125">
        <f>SUM(E1208:E1210)</f>
        <v>1477</v>
      </c>
      <c r="F1207" s="98">
        <f t="shared" ref="F1207:F1212" si="9">E1207/D1207</f>
        <v>0.514993026499303</v>
      </c>
      <c r="G1207" s="98">
        <v>0.214430894308943</v>
      </c>
    </row>
    <row r="1208" s="65" customFormat="1" customHeight="1" spans="1:7">
      <c r="A1208" s="92">
        <v>2210301</v>
      </c>
      <c r="B1208" s="92" t="s">
        <v>990</v>
      </c>
      <c r="C1208" s="126"/>
      <c r="D1208" s="126"/>
      <c r="E1208" s="102"/>
      <c r="F1208" s="99"/>
      <c r="G1208" s="99"/>
    </row>
    <row r="1209" s="65" customFormat="1" customHeight="1" spans="1:7">
      <c r="A1209" s="92">
        <v>2210302</v>
      </c>
      <c r="B1209" s="92" t="s">
        <v>991</v>
      </c>
      <c r="C1209" s="126"/>
      <c r="D1209" s="126"/>
      <c r="E1209" s="102"/>
      <c r="F1209" s="99"/>
      <c r="G1209" s="99"/>
    </row>
    <row r="1210" s="65" customFormat="1" customHeight="1" spans="1:7">
      <c r="A1210" s="92">
        <v>2210399</v>
      </c>
      <c r="B1210" s="92" t="s">
        <v>992</v>
      </c>
      <c r="C1210" s="126"/>
      <c r="D1210" s="126"/>
      <c r="E1210" s="102">
        <v>1477</v>
      </c>
      <c r="F1210" s="99"/>
      <c r="G1210" s="99">
        <v>0.214430894308943</v>
      </c>
    </row>
    <row r="1211" s="65" customFormat="1" customHeight="1" spans="1:7">
      <c r="A1211" s="92">
        <v>222</v>
      </c>
      <c r="B1211" s="124" t="s">
        <v>993</v>
      </c>
      <c r="C1211" s="148">
        <f>SUM(C1212,C1230,C1237,C1243)</f>
        <v>3</v>
      </c>
      <c r="D1211" s="148">
        <f>SUM(D1212,D1230,D1237,D1243)</f>
        <v>4</v>
      </c>
      <c r="E1211" s="125">
        <f>SUM(E1212,E1230,E1237,E1243)</f>
        <v>3</v>
      </c>
      <c r="F1211" s="98">
        <f t="shared" si="9"/>
        <v>0.75</v>
      </c>
      <c r="G1211" s="98">
        <v>1</v>
      </c>
    </row>
    <row r="1212" s="65" customFormat="1" customHeight="1" spans="1:7">
      <c r="A1212" s="92">
        <v>22201</v>
      </c>
      <c r="B1212" s="124" t="s">
        <v>994</v>
      </c>
      <c r="C1212" s="127">
        <v>3</v>
      </c>
      <c r="D1212" s="127">
        <v>4</v>
      </c>
      <c r="E1212" s="125">
        <f>SUM(E1213:E1229)</f>
        <v>3</v>
      </c>
      <c r="F1212" s="98">
        <f t="shared" si="9"/>
        <v>0.75</v>
      </c>
      <c r="G1212" s="98">
        <v>1</v>
      </c>
    </row>
    <row r="1213" s="65" customFormat="1" customHeight="1" spans="1:7">
      <c r="A1213" s="92">
        <v>2220101</v>
      </c>
      <c r="B1213" s="92" t="s">
        <v>81</v>
      </c>
      <c r="C1213" s="126"/>
      <c r="D1213" s="126"/>
      <c r="E1213" s="102">
        <v>3</v>
      </c>
      <c r="F1213" s="99"/>
      <c r="G1213" s="99"/>
    </row>
    <row r="1214" s="65" customFormat="1" customHeight="1" spans="1:7">
      <c r="A1214" s="92">
        <v>2220102</v>
      </c>
      <c r="B1214" s="92" t="s">
        <v>82</v>
      </c>
      <c r="C1214" s="126"/>
      <c r="D1214" s="126"/>
      <c r="E1214" s="102"/>
      <c r="F1214" s="99"/>
      <c r="G1214" s="99">
        <v>0</v>
      </c>
    </row>
    <row r="1215" s="65" customFormat="1" customHeight="1" spans="1:7">
      <c r="A1215" s="92">
        <v>2220103</v>
      </c>
      <c r="B1215" s="92" t="s">
        <v>83</v>
      </c>
      <c r="C1215" s="126"/>
      <c r="D1215" s="126"/>
      <c r="E1215" s="102"/>
      <c r="F1215" s="99"/>
      <c r="G1215" s="99"/>
    </row>
    <row r="1216" s="65" customFormat="1" customHeight="1" spans="1:7">
      <c r="A1216" s="92">
        <v>2220104</v>
      </c>
      <c r="B1216" s="92" t="s">
        <v>995</v>
      </c>
      <c r="C1216" s="126"/>
      <c r="D1216" s="126"/>
      <c r="E1216" s="102"/>
      <c r="F1216" s="99"/>
      <c r="G1216" s="99"/>
    </row>
    <row r="1217" s="65" customFormat="1" customHeight="1" spans="1:7">
      <c r="A1217" s="92">
        <v>2220105</v>
      </c>
      <c r="B1217" s="92" t="s">
        <v>996</v>
      </c>
      <c r="C1217" s="126"/>
      <c r="D1217" s="126"/>
      <c r="E1217" s="102"/>
      <c r="F1217" s="99"/>
      <c r="G1217" s="99"/>
    </row>
    <row r="1218" s="65" customFormat="1" customHeight="1" spans="1:7">
      <c r="A1218" s="92">
        <v>2220106</v>
      </c>
      <c r="B1218" s="92" t="s">
        <v>997</v>
      </c>
      <c r="C1218" s="126"/>
      <c r="D1218" s="126"/>
      <c r="E1218" s="102"/>
      <c r="F1218" s="99"/>
      <c r="G1218" s="99"/>
    </row>
    <row r="1219" s="65" customFormat="1" customHeight="1" spans="1:7">
      <c r="A1219" s="92">
        <v>2220107</v>
      </c>
      <c r="B1219" s="92" t="s">
        <v>998</v>
      </c>
      <c r="C1219" s="126"/>
      <c r="D1219" s="126"/>
      <c r="E1219" s="102"/>
      <c r="F1219" s="99"/>
      <c r="G1219" s="99"/>
    </row>
    <row r="1220" s="65" customFormat="1" customHeight="1" spans="1:7">
      <c r="A1220" s="92">
        <v>2220112</v>
      </c>
      <c r="B1220" s="92" t="s">
        <v>999</v>
      </c>
      <c r="C1220" s="126"/>
      <c r="D1220" s="126"/>
      <c r="E1220" s="102"/>
      <c r="F1220" s="99"/>
      <c r="G1220" s="99"/>
    </row>
    <row r="1221" s="65" customFormat="1" customHeight="1" spans="1:7">
      <c r="A1221" s="92">
        <v>2220113</v>
      </c>
      <c r="B1221" s="92" t="s">
        <v>1000</v>
      </c>
      <c r="C1221" s="126"/>
      <c r="D1221" s="126"/>
      <c r="E1221" s="102"/>
      <c r="F1221" s="99"/>
      <c r="G1221" s="99"/>
    </row>
    <row r="1222" s="65" customFormat="1" customHeight="1" spans="1:7">
      <c r="A1222" s="92">
        <v>2220114</v>
      </c>
      <c r="B1222" s="92" t="s">
        <v>1001</v>
      </c>
      <c r="C1222" s="126"/>
      <c r="D1222" s="126"/>
      <c r="E1222" s="102"/>
      <c r="F1222" s="99"/>
      <c r="G1222" s="99"/>
    </row>
    <row r="1223" s="65" customFormat="1" customHeight="1" spans="1:7">
      <c r="A1223" s="92">
        <v>2220115</v>
      </c>
      <c r="B1223" s="92" t="s">
        <v>1002</v>
      </c>
      <c r="C1223" s="126"/>
      <c r="D1223" s="126"/>
      <c r="E1223" s="102"/>
      <c r="F1223" s="99"/>
      <c r="G1223" s="99"/>
    </row>
    <row r="1224" s="65" customFormat="1" customHeight="1" spans="1:7">
      <c r="A1224" s="92">
        <v>2220118</v>
      </c>
      <c r="B1224" s="92" t="s">
        <v>1003</v>
      </c>
      <c r="C1224" s="126"/>
      <c r="D1224" s="126"/>
      <c r="E1224" s="102"/>
      <c r="F1224" s="99"/>
      <c r="G1224" s="99"/>
    </row>
    <row r="1225" s="65" customFormat="1" customHeight="1" spans="1:7">
      <c r="A1225" s="92">
        <v>2220119</v>
      </c>
      <c r="B1225" s="92" t="s">
        <v>1004</v>
      </c>
      <c r="C1225" s="126"/>
      <c r="D1225" s="126"/>
      <c r="E1225" s="102"/>
      <c r="F1225" s="99"/>
      <c r="G1225" s="99"/>
    </row>
    <row r="1226" s="65" customFormat="1" customHeight="1" spans="1:7">
      <c r="A1226" s="92">
        <v>2220120</v>
      </c>
      <c r="B1226" s="92" t="s">
        <v>1005</v>
      </c>
      <c r="C1226" s="126"/>
      <c r="D1226" s="126"/>
      <c r="E1226" s="102"/>
      <c r="F1226" s="99"/>
      <c r="G1226" s="99"/>
    </row>
    <row r="1227" s="65" customFormat="1" customHeight="1" spans="1:7">
      <c r="A1227" s="92">
        <v>2220121</v>
      </c>
      <c r="B1227" s="92" t="s">
        <v>1006</v>
      </c>
      <c r="C1227" s="126"/>
      <c r="D1227" s="126"/>
      <c r="E1227" s="102"/>
      <c r="F1227" s="99"/>
      <c r="G1227" s="99"/>
    </row>
    <row r="1228" s="65" customFormat="1" customHeight="1" spans="1:7">
      <c r="A1228" s="92">
        <v>2220150</v>
      </c>
      <c r="B1228" s="92" t="s">
        <v>90</v>
      </c>
      <c r="C1228" s="126"/>
      <c r="D1228" s="126"/>
      <c r="E1228" s="102"/>
      <c r="F1228" s="99"/>
      <c r="G1228" s="99"/>
    </row>
    <row r="1229" s="65" customFormat="1" customHeight="1" spans="1:7">
      <c r="A1229" s="92">
        <v>2220199</v>
      </c>
      <c r="B1229" s="92" t="s">
        <v>1007</v>
      </c>
      <c r="C1229" s="126"/>
      <c r="D1229" s="126"/>
      <c r="E1229" s="102"/>
      <c r="F1229" s="99"/>
      <c r="G1229" s="99"/>
    </row>
    <row r="1230" s="65" customFormat="1" customHeight="1" spans="1:7">
      <c r="A1230" s="92">
        <v>22203</v>
      </c>
      <c r="B1230" s="124" t="s">
        <v>1008</v>
      </c>
      <c r="C1230" s="126"/>
      <c r="D1230" s="126"/>
      <c r="E1230" s="102"/>
      <c r="F1230" s="99"/>
      <c r="G1230" s="99"/>
    </row>
    <row r="1231" s="65" customFormat="1" customHeight="1" spans="1:7">
      <c r="A1231" s="92">
        <v>2220301</v>
      </c>
      <c r="B1231" s="92" t="s">
        <v>1009</v>
      </c>
      <c r="C1231" s="126"/>
      <c r="D1231" s="126"/>
      <c r="E1231" s="102"/>
      <c r="F1231" s="99"/>
      <c r="G1231" s="99"/>
    </row>
    <row r="1232" s="65" customFormat="1" customHeight="1" spans="1:7">
      <c r="A1232" s="92">
        <v>2220303</v>
      </c>
      <c r="B1232" s="92" t="s">
        <v>1010</v>
      </c>
      <c r="C1232" s="126"/>
      <c r="D1232" s="126"/>
      <c r="E1232" s="102"/>
      <c r="F1232" s="99"/>
      <c r="G1232" s="99"/>
    </row>
    <row r="1233" s="65" customFormat="1" customHeight="1" spans="1:7">
      <c r="A1233" s="92">
        <v>2220304</v>
      </c>
      <c r="B1233" s="92" t="s">
        <v>1011</v>
      </c>
      <c r="C1233" s="126"/>
      <c r="D1233" s="126"/>
      <c r="E1233" s="102"/>
      <c r="F1233" s="99"/>
      <c r="G1233" s="99"/>
    </row>
    <row r="1234" s="65" customFormat="1" customHeight="1" spans="1:7">
      <c r="A1234" s="92">
        <v>2220305</v>
      </c>
      <c r="B1234" s="92" t="s">
        <v>1012</v>
      </c>
      <c r="C1234" s="126"/>
      <c r="D1234" s="126"/>
      <c r="E1234" s="102"/>
      <c r="F1234" s="99"/>
      <c r="G1234" s="99"/>
    </row>
    <row r="1235" s="65" customFormat="1" customHeight="1" spans="1:7">
      <c r="A1235" s="92">
        <v>2220306</v>
      </c>
      <c r="B1235" s="92" t="s">
        <v>1013</v>
      </c>
      <c r="C1235" s="126"/>
      <c r="D1235" s="126"/>
      <c r="E1235" s="102"/>
      <c r="F1235" s="99"/>
      <c r="G1235" s="99"/>
    </row>
    <row r="1236" s="65" customFormat="1" customHeight="1" spans="1:7">
      <c r="A1236" s="92">
        <v>2220399</v>
      </c>
      <c r="B1236" s="92" t="s">
        <v>1014</v>
      </c>
      <c r="C1236" s="126"/>
      <c r="D1236" s="126"/>
      <c r="E1236" s="102"/>
      <c r="F1236" s="99"/>
      <c r="G1236" s="99"/>
    </row>
    <row r="1237" s="65" customFormat="1" customHeight="1" spans="1:7">
      <c r="A1237" s="92">
        <v>22204</v>
      </c>
      <c r="B1237" s="124" t="s">
        <v>1015</v>
      </c>
      <c r="C1237" s="126"/>
      <c r="D1237" s="126"/>
      <c r="E1237" s="102"/>
      <c r="F1237" s="99"/>
      <c r="G1237" s="99"/>
    </row>
    <row r="1238" s="65" customFormat="1" customHeight="1" spans="1:7">
      <c r="A1238" s="92">
        <v>2220401</v>
      </c>
      <c r="B1238" s="92" t="s">
        <v>1016</v>
      </c>
      <c r="C1238" s="126"/>
      <c r="D1238" s="126"/>
      <c r="E1238" s="102"/>
      <c r="F1238" s="99"/>
      <c r="G1238" s="99"/>
    </row>
    <row r="1239" s="65" customFormat="1" customHeight="1" spans="1:7">
      <c r="A1239" s="92">
        <v>2220402</v>
      </c>
      <c r="B1239" s="92" t="s">
        <v>1017</v>
      </c>
      <c r="C1239" s="126"/>
      <c r="D1239" s="126"/>
      <c r="E1239" s="102"/>
      <c r="F1239" s="99"/>
      <c r="G1239" s="99"/>
    </row>
    <row r="1240" s="65" customFormat="1" customHeight="1" spans="1:7">
      <c r="A1240" s="92">
        <v>2220403</v>
      </c>
      <c r="B1240" s="92" t="s">
        <v>1018</v>
      </c>
      <c r="C1240" s="126"/>
      <c r="D1240" s="126"/>
      <c r="E1240" s="102"/>
      <c r="F1240" s="99"/>
      <c r="G1240" s="99"/>
    </row>
    <row r="1241" s="65" customFormat="1" customHeight="1" spans="1:7">
      <c r="A1241" s="92">
        <v>2220404</v>
      </c>
      <c r="B1241" s="92" t="s">
        <v>1019</v>
      </c>
      <c r="C1241" s="126"/>
      <c r="D1241" s="126"/>
      <c r="E1241" s="102"/>
      <c r="F1241" s="99"/>
      <c r="G1241" s="99"/>
    </row>
    <row r="1242" s="65" customFormat="1" customHeight="1" spans="1:7">
      <c r="A1242" s="92">
        <v>2220499</v>
      </c>
      <c r="B1242" s="92" t="s">
        <v>1020</v>
      </c>
      <c r="C1242" s="126"/>
      <c r="D1242" s="126"/>
      <c r="E1242" s="102"/>
      <c r="F1242" s="99"/>
      <c r="G1242" s="99"/>
    </row>
    <row r="1243" s="65" customFormat="1" customHeight="1" spans="1:7">
      <c r="A1243" s="92">
        <v>22205</v>
      </c>
      <c r="B1243" s="124" t="s">
        <v>1021</v>
      </c>
      <c r="C1243" s="126"/>
      <c r="D1243" s="126"/>
      <c r="E1243" s="102"/>
      <c r="F1243" s="99"/>
      <c r="G1243" s="99"/>
    </row>
    <row r="1244" s="65" customFormat="1" customHeight="1" spans="1:7">
      <c r="A1244" s="92">
        <v>2220501</v>
      </c>
      <c r="B1244" s="92" t="s">
        <v>1022</v>
      </c>
      <c r="C1244" s="126"/>
      <c r="D1244" s="126"/>
      <c r="E1244" s="102"/>
      <c r="F1244" s="99"/>
      <c r="G1244" s="99"/>
    </row>
    <row r="1245" s="65" customFormat="1" customHeight="1" spans="1:7">
      <c r="A1245" s="92">
        <v>2220502</v>
      </c>
      <c r="B1245" s="92" t="s">
        <v>1023</v>
      </c>
      <c r="C1245" s="126"/>
      <c r="D1245" s="126"/>
      <c r="E1245" s="102"/>
      <c r="F1245" s="99"/>
      <c r="G1245" s="99"/>
    </row>
    <row r="1246" s="65" customFormat="1" customHeight="1" spans="1:7">
      <c r="A1246" s="92">
        <v>2220503</v>
      </c>
      <c r="B1246" s="92" t="s">
        <v>1024</v>
      </c>
      <c r="C1246" s="126"/>
      <c r="D1246" s="126"/>
      <c r="E1246" s="102"/>
      <c r="F1246" s="99"/>
      <c r="G1246" s="99"/>
    </row>
    <row r="1247" s="65" customFormat="1" customHeight="1" spans="1:7">
      <c r="A1247" s="92">
        <v>2220504</v>
      </c>
      <c r="B1247" s="92" t="s">
        <v>1025</v>
      </c>
      <c r="C1247" s="126"/>
      <c r="D1247" s="126"/>
      <c r="E1247" s="102"/>
      <c r="F1247" s="99"/>
      <c r="G1247" s="99"/>
    </row>
    <row r="1248" s="65" customFormat="1" customHeight="1" spans="1:7">
      <c r="A1248" s="92">
        <v>2220505</v>
      </c>
      <c r="B1248" s="92" t="s">
        <v>1026</v>
      </c>
      <c r="C1248" s="126"/>
      <c r="D1248" s="126"/>
      <c r="E1248" s="102"/>
      <c r="F1248" s="99"/>
      <c r="G1248" s="99"/>
    </row>
    <row r="1249" s="65" customFormat="1" customHeight="1" spans="1:7">
      <c r="A1249" s="92">
        <v>2220506</v>
      </c>
      <c r="B1249" s="92" t="s">
        <v>1027</v>
      </c>
      <c r="C1249" s="126"/>
      <c r="D1249" s="126"/>
      <c r="E1249" s="102"/>
      <c r="F1249" s="99"/>
      <c r="G1249" s="99"/>
    </row>
    <row r="1250" s="65" customFormat="1" customHeight="1" spans="1:7">
      <c r="A1250" s="92">
        <v>2220507</v>
      </c>
      <c r="B1250" s="92" t="s">
        <v>1028</v>
      </c>
      <c r="C1250" s="126"/>
      <c r="D1250" s="126"/>
      <c r="E1250" s="102"/>
      <c r="F1250" s="99"/>
      <c r="G1250" s="99"/>
    </row>
    <row r="1251" s="65" customFormat="1" customHeight="1" spans="1:7">
      <c r="A1251" s="92">
        <v>2220508</v>
      </c>
      <c r="B1251" s="92" t="s">
        <v>1029</v>
      </c>
      <c r="C1251" s="126"/>
      <c r="D1251" s="126"/>
      <c r="E1251" s="102"/>
      <c r="F1251" s="99"/>
      <c r="G1251" s="99"/>
    </row>
    <row r="1252" s="65" customFormat="1" customHeight="1" spans="1:7">
      <c r="A1252" s="92">
        <v>2220509</v>
      </c>
      <c r="B1252" s="92" t="s">
        <v>1030</v>
      </c>
      <c r="C1252" s="126"/>
      <c r="D1252" s="126"/>
      <c r="E1252" s="102"/>
      <c r="F1252" s="99"/>
      <c r="G1252" s="99"/>
    </row>
    <row r="1253" s="65" customFormat="1" customHeight="1" spans="1:7">
      <c r="A1253" s="92">
        <v>2220510</v>
      </c>
      <c r="B1253" s="92" t="s">
        <v>1031</v>
      </c>
      <c r="C1253" s="126"/>
      <c r="D1253" s="126"/>
      <c r="E1253" s="102"/>
      <c r="F1253" s="99"/>
      <c r="G1253" s="99"/>
    </row>
    <row r="1254" s="65" customFormat="1" customHeight="1" spans="1:7">
      <c r="A1254" s="92">
        <v>2220511</v>
      </c>
      <c r="B1254" s="92" t="s">
        <v>1032</v>
      </c>
      <c r="C1254" s="126"/>
      <c r="D1254" s="126"/>
      <c r="E1254" s="102"/>
      <c r="F1254" s="99"/>
      <c r="G1254" s="99"/>
    </row>
    <row r="1255" s="65" customFormat="1" customHeight="1" spans="1:7">
      <c r="A1255" s="92">
        <v>2220599</v>
      </c>
      <c r="B1255" s="92" t="s">
        <v>1033</v>
      </c>
      <c r="C1255" s="126"/>
      <c r="D1255" s="126"/>
      <c r="E1255" s="102"/>
      <c r="F1255" s="99"/>
      <c r="G1255" s="99"/>
    </row>
    <row r="1256" s="65" customFormat="1" customHeight="1" spans="1:7">
      <c r="A1256" s="92">
        <v>224</v>
      </c>
      <c r="B1256" s="124" t="s">
        <v>1034</v>
      </c>
      <c r="C1256" s="148">
        <f>SUM(C1257,C1268,C1275,C1283,C1296,C1300,C1304)</f>
        <v>1262</v>
      </c>
      <c r="D1256" s="148">
        <f>SUM(D1257,D1268,D1275,D1283,D1296,D1300,D1304)</f>
        <v>3727</v>
      </c>
      <c r="E1256" s="125">
        <f>SUM(E1257,E1268,E1275,E1283,E1296,E1300,E1304)</f>
        <v>3128</v>
      </c>
      <c r="F1256" s="98">
        <f>E1256/D1256</f>
        <v>0.839280922994365</v>
      </c>
      <c r="G1256" s="98">
        <v>2.55138662316476</v>
      </c>
    </row>
    <row r="1257" s="65" customFormat="1" customHeight="1" spans="1:7">
      <c r="A1257" s="92">
        <v>22401</v>
      </c>
      <c r="B1257" s="124" t="s">
        <v>1035</v>
      </c>
      <c r="C1257" s="127">
        <v>383</v>
      </c>
      <c r="D1257" s="127">
        <v>484</v>
      </c>
      <c r="E1257" s="125">
        <f>SUM(E1258:E1267)</f>
        <v>483</v>
      </c>
      <c r="F1257" s="98">
        <f>E1257/D1257</f>
        <v>0.997933884297521</v>
      </c>
      <c r="G1257" s="98">
        <v>1.13647058823529</v>
      </c>
    </row>
    <row r="1258" s="65" customFormat="1" customHeight="1" spans="1:7">
      <c r="A1258" s="92">
        <v>2240101</v>
      </c>
      <c r="B1258" s="92" t="s">
        <v>81</v>
      </c>
      <c r="C1258" s="126"/>
      <c r="D1258" s="126"/>
      <c r="E1258" s="102">
        <v>130</v>
      </c>
      <c r="F1258" s="99"/>
      <c r="G1258" s="99">
        <v>1.12068965517241</v>
      </c>
    </row>
    <row r="1259" s="65" customFormat="1" customHeight="1" spans="1:7">
      <c r="A1259" s="92">
        <v>2240102</v>
      </c>
      <c r="B1259" s="92" t="s">
        <v>82</v>
      </c>
      <c r="C1259" s="126"/>
      <c r="D1259" s="126"/>
      <c r="E1259" s="102"/>
      <c r="F1259" s="99"/>
      <c r="G1259" s="99"/>
    </row>
    <row r="1260" s="65" customFormat="1" customHeight="1" spans="1:7">
      <c r="A1260" s="92">
        <v>2240103</v>
      </c>
      <c r="B1260" s="92" t="s">
        <v>83</v>
      </c>
      <c r="C1260" s="126"/>
      <c r="D1260" s="126"/>
      <c r="E1260" s="102"/>
      <c r="F1260" s="99"/>
      <c r="G1260" s="99"/>
    </row>
    <row r="1261" s="65" customFormat="1" customHeight="1" spans="1:7">
      <c r="A1261" s="92">
        <v>2240104</v>
      </c>
      <c r="B1261" s="92" t="s">
        <v>1036</v>
      </c>
      <c r="C1261" s="126"/>
      <c r="D1261" s="126"/>
      <c r="E1261" s="102">
        <v>9</v>
      </c>
      <c r="F1261" s="99"/>
      <c r="G1261" s="99"/>
    </row>
    <row r="1262" s="65" customFormat="1" customHeight="1" spans="1:7">
      <c r="A1262" s="92">
        <v>2240105</v>
      </c>
      <c r="B1262" s="92" t="s">
        <v>1037</v>
      </c>
      <c r="C1262" s="126"/>
      <c r="D1262" s="126"/>
      <c r="E1262" s="102"/>
      <c r="F1262" s="99"/>
      <c r="G1262" s="99"/>
    </row>
    <row r="1263" s="65" customFormat="1" customHeight="1" spans="1:7">
      <c r="A1263" s="92">
        <v>2240106</v>
      </c>
      <c r="B1263" s="92" t="s">
        <v>1038</v>
      </c>
      <c r="C1263" s="126"/>
      <c r="D1263" s="126"/>
      <c r="E1263" s="102">
        <v>14</v>
      </c>
      <c r="F1263" s="99"/>
      <c r="G1263" s="99">
        <v>0.164705882352941</v>
      </c>
    </row>
    <row r="1264" s="65" customFormat="1" customHeight="1" spans="1:7">
      <c r="A1264" s="92">
        <v>2240108</v>
      </c>
      <c r="B1264" s="92" t="s">
        <v>1039</v>
      </c>
      <c r="C1264" s="126"/>
      <c r="D1264" s="126"/>
      <c r="E1264" s="102">
        <v>206</v>
      </c>
      <c r="F1264" s="99"/>
      <c r="G1264" s="99">
        <v>2.31460674157303</v>
      </c>
    </row>
    <row r="1265" s="65" customFormat="1" customHeight="1" spans="1:7">
      <c r="A1265" s="92">
        <v>2240109</v>
      </c>
      <c r="B1265" s="92" t="s">
        <v>1040</v>
      </c>
      <c r="C1265" s="126"/>
      <c r="D1265" s="126"/>
      <c r="E1265" s="102"/>
      <c r="F1265" s="99"/>
      <c r="G1265" s="99"/>
    </row>
    <row r="1266" s="65" customFormat="1" customHeight="1" spans="1:7">
      <c r="A1266" s="92">
        <v>2240150</v>
      </c>
      <c r="B1266" s="92" t="s">
        <v>90</v>
      </c>
      <c r="C1266" s="126"/>
      <c r="D1266" s="126"/>
      <c r="E1266" s="102">
        <v>124</v>
      </c>
      <c r="F1266" s="99"/>
      <c r="G1266" s="99">
        <v>0.918518518518519</v>
      </c>
    </row>
    <row r="1267" s="65" customFormat="1" customHeight="1" spans="1:7">
      <c r="A1267" s="92">
        <v>2240199</v>
      </c>
      <c r="B1267" s="92" t="s">
        <v>1041</v>
      </c>
      <c r="C1267" s="126"/>
      <c r="D1267" s="126"/>
      <c r="E1267" s="102"/>
      <c r="F1267" s="99"/>
      <c r="G1267" s="99"/>
    </row>
    <row r="1268" s="65" customFormat="1" customHeight="1" spans="1:7">
      <c r="A1268" s="92">
        <v>22402</v>
      </c>
      <c r="B1268" s="124" t="s">
        <v>1042</v>
      </c>
      <c r="C1268" s="127">
        <v>870</v>
      </c>
      <c r="D1268" s="127">
        <v>1909</v>
      </c>
      <c r="E1268" s="125">
        <f>SUM(E1269:E1274)</f>
        <v>1408</v>
      </c>
      <c r="F1268" s="98">
        <f>E1268/D1268</f>
        <v>0.737558931377685</v>
      </c>
      <c r="G1268" s="98">
        <v>1.72760736196319</v>
      </c>
    </row>
    <row r="1269" s="65" customFormat="1" customHeight="1" spans="1:7">
      <c r="A1269" s="92">
        <v>2240201</v>
      </c>
      <c r="B1269" s="92" t="s">
        <v>81</v>
      </c>
      <c r="C1269" s="126"/>
      <c r="D1269" s="126"/>
      <c r="E1269" s="102"/>
      <c r="F1269" s="99"/>
      <c r="G1269" s="99"/>
    </row>
    <row r="1270" s="65" customFormat="1" customHeight="1" spans="1:7">
      <c r="A1270" s="92">
        <v>2240202</v>
      </c>
      <c r="B1270" s="92" t="s">
        <v>82</v>
      </c>
      <c r="C1270" s="126"/>
      <c r="D1270" s="126"/>
      <c r="E1270" s="102"/>
      <c r="F1270" s="99"/>
      <c r="G1270" s="99"/>
    </row>
    <row r="1271" s="65" customFormat="1" customHeight="1" spans="1:7">
      <c r="A1271" s="92">
        <v>2240203</v>
      </c>
      <c r="B1271" s="92" t="s">
        <v>83</v>
      </c>
      <c r="C1271" s="126"/>
      <c r="D1271" s="126"/>
      <c r="E1271" s="102"/>
      <c r="F1271" s="99"/>
      <c r="G1271" s="99"/>
    </row>
    <row r="1272" s="65" customFormat="1" customHeight="1" spans="1:7">
      <c r="A1272" s="92">
        <v>2240204</v>
      </c>
      <c r="B1272" s="92" t="s">
        <v>1043</v>
      </c>
      <c r="C1272" s="126"/>
      <c r="D1272" s="126"/>
      <c r="E1272" s="102">
        <v>1408</v>
      </c>
      <c r="F1272" s="99"/>
      <c r="G1272" s="99">
        <v>1.72760736196319</v>
      </c>
    </row>
    <row r="1273" s="65" customFormat="1" customHeight="1" spans="1:7">
      <c r="A1273" s="92">
        <v>2240250</v>
      </c>
      <c r="B1273" s="92" t="s">
        <v>90</v>
      </c>
      <c r="C1273" s="126"/>
      <c r="D1273" s="126"/>
      <c r="E1273" s="102"/>
      <c r="F1273" s="99"/>
      <c r="G1273" s="99"/>
    </row>
    <row r="1274" s="65" customFormat="1" customHeight="1" spans="1:7">
      <c r="A1274" s="92">
        <v>2240299</v>
      </c>
      <c r="B1274" s="92" t="s">
        <v>1044</v>
      </c>
      <c r="C1274" s="126"/>
      <c r="D1274" s="126"/>
      <c r="E1274" s="102"/>
      <c r="F1274" s="99"/>
      <c r="G1274" s="99"/>
    </row>
    <row r="1275" s="65" customFormat="1" customHeight="1" spans="1:7">
      <c r="A1275" s="92">
        <v>22404</v>
      </c>
      <c r="B1275" s="124" t="s">
        <v>1045</v>
      </c>
      <c r="C1275" s="126"/>
      <c r="D1275" s="126"/>
      <c r="E1275" s="102"/>
      <c r="F1275" s="99"/>
      <c r="G1275" s="99"/>
    </row>
    <row r="1276" s="65" customFormat="1" customHeight="1" spans="1:7">
      <c r="A1276" s="92">
        <v>2240401</v>
      </c>
      <c r="B1276" s="92" t="s">
        <v>81</v>
      </c>
      <c r="C1276" s="126"/>
      <c r="D1276" s="126"/>
      <c r="E1276" s="102"/>
      <c r="F1276" s="99"/>
      <c r="G1276" s="99"/>
    </row>
    <row r="1277" s="65" customFormat="1" customHeight="1" spans="1:7">
      <c r="A1277" s="92">
        <v>2240402</v>
      </c>
      <c r="B1277" s="92" t="s">
        <v>82</v>
      </c>
      <c r="C1277" s="126"/>
      <c r="D1277" s="126"/>
      <c r="E1277" s="102"/>
      <c r="F1277" s="99"/>
      <c r="G1277" s="99"/>
    </row>
    <row r="1278" s="65" customFormat="1" customHeight="1" spans="1:7">
      <c r="A1278" s="92">
        <v>2240403</v>
      </c>
      <c r="B1278" s="92" t="s">
        <v>83</v>
      </c>
      <c r="C1278" s="126"/>
      <c r="D1278" s="126"/>
      <c r="E1278" s="102"/>
      <c r="F1278" s="99"/>
      <c r="G1278" s="99"/>
    </row>
    <row r="1279" s="65" customFormat="1" customHeight="1" spans="1:7">
      <c r="A1279" s="92">
        <v>2240404</v>
      </c>
      <c r="B1279" s="92" t="s">
        <v>1046</v>
      </c>
      <c r="C1279" s="126"/>
      <c r="D1279" s="126"/>
      <c r="E1279" s="102"/>
      <c r="F1279" s="99"/>
      <c r="G1279" s="99"/>
    </row>
    <row r="1280" s="65" customFormat="1" customHeight="1" spans="1:7">
      <c r="A1280" s="92">
        <v>2240405</v>
      </c>
      <c r="B1280" s="92" t="s">
        <v>1047</v>
      </c>
      <c r="C1280" s="126"/>
      <c r="D1280" s="126"/>
      <c r="E1280" s="102"/>
      <c r="F1280" s="99"/>
      <c r="G1280" s="99"/>
    </row>
    <row r="1281" s="65" customFormat="1" customHeight="1" spans="1:7">
      <c r="A1281" s="92">
        <v>2240450</v>
      </c>
      <c r="B1281" s="92" t="s">
        <v>90</v>
      </c>
      <c r="C1281" s="126"/>
      <c r="D1281" s="126"/>
      <c r="E1281" s="102"/>
      <c r="F1281" s="99"/>
      <c r="G1281" s="99"/>
    </row>
    <row r="1282" s="65" customFormat="1" customHeight="1" spans="1:7">
      <c r="A1282" s="92">
        <v>2240499</v>
      </c>
      <c r="B1282" s="92" t="s">
        <v>1048</v>
      </c>
      <c r="C1282" s="126"/>
      <c r="D1282" s="126"/>
      <c r="E1282" s="102"/>
      <c r="F1282" s="99"/>
      <c r="G1282" s="99"/>
    </row>
    <row r="1283" s="65" customFormat="1" customHeight="1" spans="1:7">
      <c r="A1283" s="92">
        <v>22405</v>
      </c>
      <c r="B1283" s="124" t="s">
        <v>1049</v>
      </c>
      <c r="C1283" s="126"/>
      <c r="D1283" s="126"/>
      <c r="E1283" s="102"/>
      <c r="F1283" s="99"/>
      <c r="G1283" s="99"/>
    </row>
    <row r="1284" s="65" customFormat="1" customHeight="1" spans="1:7">
      <c r="A1284" s="92">
        <v>2240501</v>
      </c>
      <c r="B1284" s="92" t="s">
        <v>81</v>
      </c>
      <c r="C1284" s="126"/>
      <c r="D1284" s="126"/>
      <c r="E1284" s="102"/>
      <c r="F1284" s="99"/>
      <c r="G1284" s="99"/>
    </row>
    <row r="1285" s="65" customFormat="1" customHeight="1" spans="1:7">
      <c r="A1285" s="92">
        <v>2240502</v>
      </c>
      <c r="B1285" s="92" t="s">
        <v>82</v>
      </c>
      <c r="C1285" s="126"/>
      <c r="D1285" s="126"/>
      <c r="E1285" s="102"/>
      <c r="F1285" s="99"/>
      <c r="G1285" s="99"/>
    </row>
    <row r="1286" s="65" customFormat="1" customHeight="1" spans="1:7">
      <c r="A1286" s="92">
        <v>2240503</v>
      </c>
      <c r="B1286" s="92" t="s">
        <v>83</v>
      </c>
      <c r="C1286" s="126"/>
      <c r="D1286" s="126"/>
      <c r="E1286" s="102"/>
      <c r="F1286" s="99"/>
      <c r="G1286" s="99"/>
    </row>
    <row r="1287" s="65" customFormat="1" customHeight="1" spans="1:7">
      <c r="A1287" s="92">
        <v>2240504</v>
      </c>
      <c r="B1287" s="92" t="s">
        <v>1050</v>
      </c>
      <c r="C1287" s="126"/>
      <c r="D1287" s="126"/>
      <c r="E1287" s="102"/>
      <c r="F1287" s="99"/>
      <c r="G1287" s="99"/>
    </row>
    <row r="1288" s="65" customFormat="1" customHeight="1" spans="1:7">
      <c r="A1288" s="92">
        <v>2240505</v>
      </c>
      <c r="B1288" s="92" t="s">
        <v>1051</v>
      </c>
      <c r="C1288" s="126"/>
      <c r="D1288" s="126"/>
      <c r="E1288" s="102"/>
      <c r="F1288" s="99"/>
      <c r="G1288" s="99"/>
    </row>
    <row r="1289" s="65" customFormat="1" customHeight="1" spans="1:7">
      <c r="A1289" s="92">
        <v>2240506</v>
      </c>
      <c r="B1289" s="92" t="s">
        <v>1052</v>
      </c>
      <c r="C1289" s="126"/>
      <c r="D1289" s="126"/>
      <c r="E1289" s="102"/>
      <c r="F1289" s="99"/>
      <c r="G1289" s="99"/>
    </row>
    <row r="1290" s="65" customFormat="1" customHeight="1" spans="1:7">
      <c r="A1290" s="92">
        <v>2240507</v>
      </c>
      <c r="B1290" s="92" t="s">
        <v>1053</v>
      </c>
      <c r="C1290" s="126"/>
      <c r="D1290" s="126"/>
      <c r="E1290" s="102"/>
      <c r="F1290" s="99"/>
      <c r="G1290" s="99"/>
    </row>
    <row r="1291" s="65" customFormat="1" customHeight="1" spans="1:7">
      <c r="A1291" s="92">
        <v>2240508</v>
      </c>
      <c r="B1291" s="92" t="s">
        <v>1054</v>
      </c>
      <c r="C1291" s="126"/>
      <c r="D1291" s="126"/>
      <c r="E1291" s="102"/>
      <c r="F1291" s="99"/>
      <c r="G1291" s="99"/>
    </row>
    <row r="1292" s="65" customFormat="1" customHeight="1" spans="1:7">
      <c r="A1292" s="92">
        <v>2240509</v>
      </c>
      <c r="B1292" s="92" t="s">
        <v>1055</v>
      </c>
      <c r="C1292" s="126"/>
      <c r="D1292" s="126"/>
      <c r="E1292" s="102"/>
      <c r="F1292" s="99"/>
      <c r="G1292" s="99"/>
    </row>
    <row r="1293" s="65" customFormat="1" customHeight="1" spans="1:7">
      <c r="A1293" s="92">
        <v>2240510</v>
      </c>
      <c r="B1293" s="92" t="s">
        <v>1056</v>
      </c>
      <c r="C1293" s="126"/>
      <c r="D1293" s="126"/>
      <c r="E1293" s="102"/>
      <c r="F1293" s="99"/>
      <c r="G1293" s="99"/>
    </row>
    <row r="1294" s="65" customFormat="1" customHeight="1" spans="1:7">
      <c r="A1294" s="92">
        <v>2240550</v>
      </c>
      <c r="B1294" s="92" t="s">
        <v>1057</v>
      </c>
      <c r="C1294" s="126"/>
      <c r="D1294" s="126"/>
      <c r="E1294" s="102"/>
      <c r="F1294" s="99"/>
      <c r="G1294" s="99"/>
    </row>
    <row r="1295" s="65" customFormat="1" customHeight="1" spans="1:7">
      <c r="A1295" s="92">
        <v>2240599</v>
      </c>
      <c r="B1295" s="92" t="s">
        <v>1058</v>
      </c>
      <c r="C1295" s="126"/>
      <c r="D1295" s="126"/>
      <c r="E1295" s="102"/>
      <c r="F1295" s="99"/>
      <c r="G1295" s="99"/>
    </row>
    <row r="1296" s="65" customFormat="1" customHeight="1" spans="1:7">
      <c r="A1296" s="92">
        <v>22406</v>
      </c>
      <c r="B1296" s="124" t="s">
        <v>1059</v>
      </c>
      <c r="C1296" s="127">
        <v>9</v>
      </c>
      <c r="D1296" s="127">
        <v>1325</v>
      </c>
      <c r="E1296" s="125">
        <f>SUM(E1297:E1299)</f>
        <v>1237</v>
      </c>
      <c r="F1296" s="98">
        <f>E1296/D1296</f>
        <v>0.933584905660377</v>
      </c>
      <c r="G1296" s="98">
        <v>82.4666666666667</v>
      </c>
    </row>
    <row r="1297" s="65" customFormat="1" customHeight="1" spans="1:7">
      <c r="A1297" s="92">
        <v>2240601</v>
      </c>
      <c r="B1297" s="92" t="s">
        <v>1060</v>
      </c>
      <c r="C1297" s="126"/>
      <c r="D1297" s="126"/>
      <c r="E1297" s="102">
        <v>1234</v>
      </c>
      <c r="F1297" s="99"/>
      <c r="G1297" s="99"/>
    </row>
    <row r="1298" s="65" customFormat="1" customHeight="1" spans="1:7">
      <c r="A1298" s="92">
        <v>2240602</v>
      </c>
      <c r="B1298" s="92" t="s">
        <v>1061</v>
      </c>
      <c r="C1298" s="126"/>
      <c r="D1298" s="126"/>
      <c r="E1298" s="102">
        <v>3</v>
      </c>
      <c r="F1298" s="99"/>
      <c r="G1298" s="99">
        <v>0.75</v>
      </c>
    </row>
    <row r="1299" s="65" customFormat="1" customHeight="1" spans="1:7">
      <c r="A1299" s="92">
        <v>2240699</v>
      </c>
      <c r="B1299" s="92" t="s">
        <v>1062</v>
      </c>
      <c r="C1299" s="126"/>
      <c r="D1299" s="126"/>
      <c r="E1299" s="102"/>
      <c r="F1299" s="99"/>
      <c r="G1299" s="99">
        <v>0</v>
      </c>
    </row>
    <row r="1300" s="65" customFormat="1" customHeight="1" spans="1:7">
      <c r="A1300" s="92">
        <v>22407</v>
      </c>
      <c r="B1300" s="124" t="s">
        <v>1063</v>
      </c>
      <c r="C1300" s="126"/>
      <c r="D1300" s="126"/>
      <c r="E1300" s="102"/>
      <c r="F1300" s="99"/>
      <c r="G1300" s="99">
        <v>0</v>
      </c>
    </row>
    <row r="1301" s="65" customFormat="1" customHeight="1" spans="1:7">
      <c r="A1301" s="92">
        <v>2240703</v>
      </c>
      <c r="B1301" s="92" t="s">
        <v>1064</v>
      </c>
      <c r="C1301" s="126"/>
      <c r="D1301" s="126"/>
      <c r="E1301" s="102"/>
      <c r="F1301" s="99"/>
      <c r="G1301" s="99">
        <v>0</v>
      </c>
    </row>
    <row r="1302" s="65" customFormat="1" customHeight="1" spans="1:7">
      <c r="A1302" s="92">
        <v>2240704</v>
      </c>
      <c r="B1302" s="92" t="s">
        <v>1065</v>
      </c>
      <c r="C1302" s="126"/>
      <c r="D1302" s="126"/>
      <c r="E1302" s="102"/>
      <c r="F1302" s="99"/>
      <c r="G1302" s="99"/>
    </row>
    <row r="1303" s="65" customFormat="1" customHeight="1" spans="1:7">
      <c r="A1303" s="92">
        <v>2240799</v>
      </c>
      <c r="B1303" s="92" t="s">
        <v>1066</v>
      </c>
      <c r="C1303" s="126"/>
      <c r="D1303" s="126"/>
      <c r="E1303" s="102"/>
      <c r="F1303" s="99"/>
      <c r="G1303" s="99"/>
    </row>
    <row r="1304" s="65" customFormat="1" ht="17.25" customHeight="1" spans="1:7">
      <c r="A1304" s="92">
        <v>22499</v>
      </c>
      <c r="B1304" s="124" t="s">
        <v>1067</v>
      </c>
      <c r="C1304" s="127"/>
      <c r="D1304" s="127">
        <v>9</v>
      </c>
      <c r="E1304" s="125"/>
      <c r="F1304" s="98">
        <f t="shared" ref="F1304:F1308" si="10">E1304/D1304</f>
        <v>0</v>
      </c>
      <c r="G1304" s="98"/>
    </row>
    <row r="1305" s="65" customFormat="1" customHeight="1" spans="1:7">
      <c r="A1305" s="92">
        <v>2249999</v>
      </c>
      <c r="B1305" s="92" t="s">
        <v>1068</v>
      </c>
      <c r="C1305" s="126"/>
      <c r="D1305" s="126"/>
      <c r="E1305" s="102"/>
      <c r="F1305" s="99"/>
      <c r="G1305" s="99"/>
    </row>
    <row r="1306" s="65" customFormat="1" customHeight="1" spans="1:7">
      <c r="A1306" s="92">
        <v>227</v>
      </c>
      <c r="B1306" s="124" t="s">
        <v>1069</v>
      </c>
      <c r="C1306" s="127">
        <v>1100</v>
      </c>
      <c r="D1306" s="126"/>
      <c r="E1306" s="102"/>
      <c r="F1306" s="99"/>
      <c r="G1306" s="99"/>
    </row>
    <row r="1307" s="65" customFormat="1" customHeight="1" spans="1:7">
      <c r="A1307" s="92">
        <v>229</v>
      </c>
      <c r="B1307" s="124" t="s">
        <v>1070</v>
      </c>
      <c r="C1307" s="148">
        <f>C1308</f>
        <v>414</v>
      </c>
      <c r="D1307" s="148">
        <f>D1308</f>
        <v>15521</v>
      </c>
      <c r="E1307" s="125">
        <f>E1308</f>
        <v>7344</v>
      </c>
      <c r="F1307" s="98">
        <f t="shared" si="10"/>
        <v>0.473165388828039</v>
      </c>
      <c r="G1307" s="98">
        <v>141.230769230769</v>
      </c>
    </row>
    <row r="1308" s="65" customFormat="1" customHeight="1" spans="1:7">
      <c r="A1308" s="92">
        <v>22999</v>
      </c>
      <c r="B1308" s="124" t="s">
        <v>1071</v>
      </c>
      <c r="C1308" s="127">
        <v>414</v>
      </c>
      <c r="D1308" s="127">
        <v>15521</v>
      </c>
      <c r="E1308" s="125">
        <f>E1309</f>
        <v>7344</v>
      </c>
      <c r="F1308" s="98">
        <f t="shared" si="10"/>
        <v>0.473165388828039</v>
      </c>
      <c r="G1308" s="98">
        <v>141.230769230769</v>
      </c>
    </row>
    <row r="1309" s="65" customFormat="1" customHeight="1" spans="1:7">
      <c r="A1309" s="92">
        <v>2299999</v>
      </c>
      <c r="B1309" s="92" t="s">
        <v>1072</v>
      </c>
      <c r="C1309" s="126"/>
      <c r="D1309" s="126"/>
      <c r="E1309" s="102">
        <v>7344</v>
      </c>
      <c r="F1309" s="99"/>
      <c r="G1309" s="99">
        <v>141.230769230769</v>
      </c>
    </row>
    <row r="1310" s="65" customFormat="1" customHeight="1" spans="1:7">
      <c r="A1310" s="92">
        <v>232</v>
      </c>
      <c r="B1310" s="124" t="s">
        <v>1073</v>
      </c>
      <c r="C1310" s="148">
        <f>SUM(C1311,C1313,C1318)</f>
        <v>6087</v>
      </c>
      <c r="D1310" s="148">
        <f>SUM(D1311,D1313,D1318)</f>
        <v>6092</v>
      </c>
      <c r="E1310" s="125">
        <f>SUM(E1311,E1313,E1318)</f>
        <v>6092</v>
      </c>
      <c r="F1310" s="98">
        <f>E1310/D1310</f>
        <v>1</v>
      </c>
      <c r="G1310" s="98">
        <v>1.14705328563359</v>
      </c>
    </row>
    <row r="1311" s="65" customFormat="1" customHeight="1" spans="1:7">
      <c r="A1311" s="92">
        <v>23201</v>
      </c>
      <c r="B1311" s="124" t="s">
        <v>1074</v>
      </c>
      <c r="C1311" s="126"/>
      <c r="D1311" s="126"/>
      <c r="E1311" s="102"/>
      <c r="F1311" s="99"/>
      <c r="G1311" s="99"/>
    </row>
    <row r="1312" s="65" customFormat="1" customHeight="1" spans="1:7">
      <c r="A1312" s="92">
        <v>2320101</v>
      </c>
      <c r="B1312" s="92" t="s">
        <v>1075</v>
      </c>
      <c r="C1312" s="126"/>
      <c r="D1312" s="126"/>
      <c r="E1312" s="102"/>
      <c r="F1312" s="99"/>
      <c r="G1312" s="99"/>
    </row>
    <row r="1313" customHeight="1" spans="1:7">
      <c r="A1313" s="92">
        <v>23202</v>
      </c>
      <c r="B1313" s="124" t="s">
        <v>1076</v>
      </c>
      <c r="C1313" s="126"/>
      <c r="D1313" s="126"/>
      <c r="E1313" s="102"/>
      <c r="F1313" s="99"/>
      <c r="G1313" s="99"/>
    </row>
    <row r="1314" customHeight="1" spans="1:7">
      <c r="A1314" s="92">
        <v>2320201</v>
      </c>
      <c r="B1314" s="92" t="s">
        <v>1077</v>
      </c>
      <c r="C1314" s="126"/>
      <c r="D1314" s="126"/>
      <c r="E1314" s="102"/>
      <c r="F1314" s="99"/>
      <c r="G1314" s="99"/>
    </row>
    <row r="1315" customHeight="1" spans="1:7">
      <c r="A1315" s="92">
        <v>2320202</v>
      </c>
      <c r="B1315" s="92" t="s">
        <v>1078</v>
      </c>
      <c r="C1315" s="126"/>
      <c r="D1315" s="126"/>
      <c r="E1315" s="102"/>
      <c r="F1315" s="99"/>
      <c r="G1315" s="99"/>
    </row>
    <row r="1316" customHeight="1" spans="1:7">
      <c r="A1316" s="92">
        <v>2320203</v>
      </c>
      <c r="B1316" s="92" t="s">
        <v>1079</v>
      </c>
      <c r="C1316" s="126"/>
      <c r="D1316" s="126"/>
      <c r="E1316" s="102"/>
      <c r="F1316" s="99"/>
      <c r="G1316" s="99"/>
    </row>
    <row r="1317" customHeight="1" spans="1:7">
      <c r="A1317" s="92">
        <v>2320299</v>
      </c>
      <c r="B1317" s="92" t="s">
        <v>1080</v>
      </c>
      <c r="C1317" s="126"/>
      <c r="D1317" s="126"/>
      <c r="E1317" s="102"/>
      <c r="F1317" s="99"/>
      <c r="G1317" s="99"/>
    </row>
    <row r="1318" customHeight="1" spans="1:7">
      <c r="A1318" s="92">
        <v>23203</v>
      </c>
      <c r="B1318" s="124" t="s">
        <v>1081</v>
      </c>
      <c r="C1318" s="127">
        <v>6087</v>
      </c>
      <c r="D1318" s="127">
        <v>6092</v>
      </c>
      <c r="E1318" s="125">
        <f>SUM(E1319:E1322)</f>
        <v>6092</v>
      </c>
      <c r="F1318" s="98">
        <f>E1318/D1318</f>
        <v>1</v>
      </c>
      <c r="G1318" s="98">
        <v>1.14705328563359</v>
      </c>
    </row>
    <row r="1319" customHeight="1" spans="1:7">
      <c r="A1319" s="92">
        <v>2320301</v>
      </c>
      <c r="B1319" s="92" t="s">
        <v>1082</v>
      </c>
      <c r="C1319" s="126"/>
      <c r="D1319" s="126"/>
      <c r="E1319" s="102">
        <v>6092</v>
      </c>
      <c r="F1319" s="99"/>
      <c r="G1319" s="99">
        <v>1.14705328563359</v>
      </c>
    </row>
    <row r="1320" customHeight="1" spans="1:7">
      <c r="A1320" s="92">
        <v>2320302</v>
      </c>
      <c r="B1320" s="92" t="s">
        <v>1083</v>
      </c>
      <c r="C1320" s="126"/>
      <c r="D1320" s="126"/>
      <c r="E1320" s="102"/>
      <c r="F1320" s="99"/>
      <c r="G1320" s="99"/>
    </row>
    <row r="1321" customHeight="1" spans="1:7">
      <c r="A1321" s="92">
        <v>2320303</v>
      </c>
      <c r="B1321" s="92" t="s">
        <v>1084</v>
      </c>
      <c r="C1321" s="126"/>
      <c r="D1321" s="126"/>
      <c r="E1321" s="102"/>
      <c r="F1321" s="99"/>
      <c r="G1321" s="99"/>
    </row>
    <row r="1322" customHeight="1" spans="1:7">
      <c r="A1322" s="92">
        <v>2320399</v>
      </c>
      <c r="B1322" s="92" t="s">
        <v>1085</v>
      </c>
      <c r="C1322" s="126"/>
      <c r="D1322" s="126"/>
      <c r="E1322" s="102"/>
      <c r="F1322" s="99"/>
      <c r="G1322" s="99"/>
    </row>
    <row r="1323" customHeight="1" spans="1:7">
      <c r="A1323" s="92">
        <v>233</v>
      </c>
      <c r="B1323" s="124" t="s">
        <v>1086</v>
      </c>
      <c r="C1323" s="126"/>
      <c r="D1323" s="126"/>
      <c r="E1323" s="102"/>
      <c r="F1323" s="99"/>
      <c r="G1323" s="99"/>
    </row>
    <row r="1324" customHeight="1" spans="1:7">
      <c r="A1324" s="92">
        <v>23301</v>
      </c>
      <c r="B1324" s="124" t="s">
        <v>1087</v>
      </c>
      <c r="C1324" s="126"/>
      <c r="D1324" s="126"/>
      <c r="E1324" s="102"/>
      <c r="F1324" s="99"/>
      <c r="G1324" s="99"/>
    </row>
    <row r="1325" customHeight="1" spans="1:7">
      <c r="A1325" s="92">
        <v>2330101</v>
      </c>
      <c r="B1325" s="92" t="s">
        <v>1088</v>
      </c>
      <c r="C1325" s="126"/>
      <c r="D1325" s="126"/>
      <c r="E1325" s="102"/>
      <c r="F1325" s="99"/>
      <c r="G1325" s="99"/>
    </row>
    <row r="1326" customHeight="1" spans="1:7">
      <c r="A1326" s="92">
        <v>23302</v>
      </c>
      <c r="B1326" s="124" t="s">
        <v>1089</v>
      </c>
      <c r="C1326" s="126"/>
      <c r="D1326" s="126"/>
      <c r="E1326" s="102"/>
      <c r="F1326" s="99"/>
      <c r="G1326" s="99"/>
    </row>
    <row r="1327" customHeight="1" spans="1:7">
      <c r="A1327" s="92">
        <v>2330201</v>
      </c>
      <c r="B1327" s="92" t="s">
        <v>1090</v>
      </c>
      <c r="C1327" s="126"/>
      <c r="D1327" s="126"/>
      <c r="E1327" s="102"/>
      <c r="F1327" s="99"/>
      <c r="G1327" s="99"/>
    </row>
    <row r="1328" customHeight="1" spans="1:7">
      <c r="A1328" s="164">
        <v>23303</v>
      </c>
      <c r="B1328" s="165" t="s">
        <v>1091</v>
      </c>
      <c r="C1328" s="159"/>
      <c r="D1328" s="159"/>
      <c r="E1328" s="102"/>
      <c r="F1328" s="99"/>
      <c r="G1328" s="99"/>
    </row>
    <row r="1329" customHeight="1" spans="1:7">
      <c r="A1329" s="92">
        <v>2330301</v>
      </c>
      <c r="B1329" s="166" t="s">
        <v>1092</v>
      </c>
      <c r="C1329" s="147"/>
      <c r="D1329" s="147"/>
      <c r="E1329" s="102"/>
      <c r="F1329" s="99"/>
      <c r="G1329" s="99"/>
    </row>
  </sheetData>
  <mergeCells count="1">
    <mergeCell ref="A1:G1"/>
  </mergeCells>
  <dataValidations count="1">
    <dataValidation type="decimal" operator="between" allowBlank="1" showInputMessage="1" showErrorMessage="1" sqref="C283:E283 C302:E302 C392:E392 C444:E444 C500:E500 C557:E557 C686:E686 C767:E767 C838:E838 C861:E861 C969:E969 C1021:E1021 C1085:E1085 C1145:E1145 C1190:E1190 C1211:E1211 C1256:E1256 C1307:E1307 C1310:E1310 E6:E282 E284:E301 E303:E391 E393:E443 E445:E499 E501:E556 E558:E685 E687:E766 E768:E837 E839:E860 E862:E968 E970:E1020 E1022:E1084 E1086:E1144 E1146:E1189 E1191:E1210 E1212:E1255 E1257:E1306 E1308:E1309 E1311:E1329 C4:E5">
      <formula1>-99999999999999</formula1>
      <formula2>99999999999999</formula2>
    </dataValidation>
  </dataValidations>
  <pageMargins left="0.751388888888889" right="0.751388888888889" top="1" bottom="1" header="0.5" footer="0.5"/>
  <pageSetup paperSize="9" scale="76"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3"/>
  <sheetViews>
    <sheetView topLeftCell="A49" workbookViewId="0">
      <selection activeCell="E44" sqref="E44"/>
    </sheetView>
  </sheetViews>
  <sheetFormatPr defaultColWidth="12.9416666666667" defaultRowHeight="15.55" customHeight="1" outlineLevelCol="5"/>
  <cols>
    <col min="1" max="1" width="12.25" style="65" customWidth="1"/>
    <col min="2" max="2" width="32.5" style="65" customWidth="1"/>
    <col min="3" max="4" width="15" style="119" customWidth="1"/>
    <col min="5" max="5" width="13.125" style="119" customWidth="1"/>
    <col min="6" max="6" width="12.9416666666667" style="119" customWidth="1"/>
    <col min="7" max="254" width="12.9416666666667" style="65" customWidth="1"/>
    <col min="255" max="16382" width="9.55833333333333" style="65"/>
  </cols>
  <sheetData>
    <row r="1" s="65" customFormat="1" ht="45" customHeight="1" spans="1:6">
      <c r="A1" s="80" t="s">
        <v>10</v>
      </c>
      <c r="B1" s="80"/>
      <c r="C1" s="80"/>
      <c r="D1" s="80"/>
      <c r="E1" s="80"/>
      <c r="F1" s="80"/>
    </row>
    <row r="2" s="65" customFormat="1" ht="16.95" customHeight="1" spans="1:6">
      <c r="A2" s="30" t="s">
        <v>9</v>
      </c>
      <c r="B2" s="30"/>
      <c r="C2" s="130"/>
      <c r="D2" s="130"/>
      <c r="E2" s="130"/>
      <c r="F2" s="130" t="str">
        <f>"单位："&amp;'[1]##BASEINFO'!$B$19</f>
        <v>单位：万元</v>
      </c>
    </row>
    <row r="3" s="65" customFormat="1" ht="23" customHeight="1" spans="1:6">
      <c r="A3" s="142" t="s">
        <v>76</v>
      </c>
      <c r="B3" s="143" t="s">
        <v>77</v>
      </c>
      <c r="C3" s="144" t="s">
        <v>1093</v>
      </c>
      <c r="D3" s="144" t="s">
        <v>49</v>
      </c>
      <c r="E3" s="143" t="s">
        <v>1094</v>
      </c>
      <c r="F3" s="151" t="s">
        <v>51</v>
      </c>
    </row>
    <row r="4" s="65" customFormat="1" ht="23" customHeight="1" spans="1:6">
      <c r="A4" s="145"/>
      <c r="B4" s="144"/>
      <c r="C4" s="146"/>
      <c r="D4" s="146"/>
      <c r="E4" s="144"/>
      <c r="F4" s="151"/>
    </row>
    <row r="5" s="65" customFormat="1" ht="23" customHeight="1" spans="1:6">
      <c r="A5" s="92"/>
      <c r="B5" s="106" t="s">
        <v>78</v>
      </c>
      <c r="C5" s="125">
        <f>C6+C11+C22+C30+C37+C41+C44+C48+C53+C59+C63+C68</f>
        <v>63962</v>
      </c>
      <c r="D5" s="125">
        <f>D6+D11+D22+D30+D37+D41+D44+D48+D53+D59+D63+D68</f>
        <v>63331</v>
      </c>
      <c r="E5" s="125">
        <f>E6+E11+E22+E30+E37+E41+E44+E48+E53+E59+E63+E68</f>
        <v>62527</v>
      </c>
      <c r="F5" s="133">
        <f>E5/D5</f>
        <v>0.987304795439832</v>
      </c>
    </row>
    <row r="6" s="65" customFormat="1" ht="23" customHeight="1" spans="1:6">
      <c r="A6" s="92">
        <v>501</v>
      </c>
      <c r="B6" s="124" t="s">
        <v>1095</v>
      </c>
      <c r="C6" s="125">
        <f>SUM(C7:C10)</f>
        <v>12179</v>
      </c>
      <c r="D6" s="125">
        <f>SUM(D7:D10)</f>
        <v>12876</v>
      </c>
      <c r="E6" s="125">
        <f>SUM(E7:E10)</f>
        <v>12876</v>
      </c>
      <c r="F6" s="133">
        <f t="shared" ref="F6:F22" si="0">E6/D6</f>
        <v>1</v>
      </c>
    </row>
    <row r="7" s="65" customFormat="1" ht="23" customHeight="1" spans="1:6">
      <c r="A7" s="92">
        <v>50101</v>
      </c>
      <c r="B7" s="92" t="s">
        <v>1096</v>
      </c>
      <c r="C7" s="126">
        <v>6810</v>
      </c>
      <c r="D7" s="147">
        <v>6209</v>
      </c>
      <c r="E7" s="102">
        <v>6209</v>
      </c>
      <c r="F7" s="134">
        <f t="shared" si="0"/>
        <v>1</v>
      </c>
    </row>
    <row r="8" s="65" customFormat="1" ht="23" customHeight="1" spans="1:6">
      <c r="A8" s="92">
        <v>50102</v>
      </c>
      <c r="B8" s="92" t="s">
        <v>1097</v>
      </c>
      <c r="C8" s="126">
        <v>1674</v>
      </c>
      <c r="D8" s="147">
        <v>1555</v>
      </c>
      <c r="E8" s="102">
        <v>1555</v>
      </c>
      <c r="F8" s="134">
        <f t="shared" si="0"/>
        <v>1</v>
      </c>
    </row>
    <row r="9" s="65" customFormat="1" ht="23" customHeight="1" spans="1:6">
      <c r="A9" s="92">
        <v>50103</v>
      </c>
      <c r="B9" s="92" t="s">
        <v>1098</v>
      </c>
      <c r="C9" s="126">
        <v>836</v>
      </c>
      <c r="D9" s="147">
        <v>701</v>
      </c>
      <c r="E9" s="102">
        <v>701</v>
      </c>
      <c r="F9" s="134">
        <f t="shared" si="0"/>
        <v>1</v>
      </c>
    </row>
    <row r="10" s="65" customFormat="1" ht="23" customHeight="1" spans="1:6">
      <c r="A10" s="92">
        <v>50199</v>
      </c>
      <c r="B10" s="92" t="s">
        <v>1099</v>
      </c>
      <c r="C10" s="126">
        <v>2859</v>
      </c>
      <c r="D10" s="147">
        <v>4411</v>
      </c>
      <c r="E10" s="102">
        <v>4411</v>
      </c>
      <c r="F10" s="134">
        <f t="shared" si="0"/>
        <v>1</v>
      </c>
    </row>
    <row r="11" s="65" customFormat="1" ht="23" customHeight="1" spans="1:6">
      <c r="A11" s="92">
        <v>502</v>
      </c>
      <c r="B11" s="124" t="s">
        <v>1100</v>
      </c>
      <c r="C11" s="125">
        <f>SUM(C12:C21)</f>
        <v>2195</v>
      </c>
      <c r="D11" s="125">
        <f>SUM(D12:D21)</f>
        <v>1970</v>
      </c>
      <c r="E11" s="125">
        <f>SUM(E12:E21)</f>
        <v>1947</v>
      </c>
      <c r="F11" s="133">
        <f t="shared" si="0"/>
        <v>0.988324873096447</v>
      </c>
    </row>
    <row r="12" s="65" customFormat="1" ht="23" customHeight="1" spans="1:6">
      <c r="A12" s="92">
        <v>50201</v>
      </c>
      <c r="B12" s="92" t="s">
        <v>1101</v>
      </c>
      <c r="C12" s="126">
        <v>1347</v>
      </c>
      <c r="D12" s="147">
        <v>1201</v>
      </c>
      <c r="E12" s="102">
        <v>1197</v>
      </c>
      <c r="F12" s="134">
        <f t="shared" si="0"/>
        <v>0.996669442131557</v>
      </c>
    </row>
    <row r="13" s="65" customFormat="1" ht="23" customHeight="1" spans="1:6">
      <c r="A13" s="92">
        <v>50202</v>
      </c>
      <c r="B13" s="92" t="s">
        <v>1102</v>
      </c>
      <c r="C13" s="126">
        <v>53</v>
      </c>
      <c r="D13" s="147">
        <v>50</v>
      </c>
      <c r="E13" s="102">
        <v>40</v>
      </c>
      <c r="F13" s="134">
        <f t="shared" si="0"/>
        <v>0.8</v>
      </c>
    </row>
    <row r="14" s="65" customFormat="1" ht="23" customHeight="1" spans="1:6">
      <c r="A14" s="92">
        <v>50203</v>
      </c>
      <c r="B14" s="92" t="s">
        <v>1103</v>
      </c>
      <c r="C14" s="126">
        <v>51</v>
      </c>
      <c r="D14" s="147">
        <v>38</v>
      </c>
      <c r="E14" s="102">
        <v>30</v>
      </c>
      <c r="F14" s="134">
        <f t="shared" si="0"/>
        <v>0.789473684210526</v>
      </c>
    </row>
    <row r="15" s="65" customFormat="1" ht="23" customHeight="1" spans="1:6">
      <c r="A15" s="92">
        <v>50204</v>
      </c>
      <c r="B15" s="92" t="s">
        <v>1104</v>
      </c>
      <c r="C15" s="126">
        <v>9</v>
      </c>
      <c r="D15" s="147">
        <v>8</v>
      </c>
      <c r="E15" s="102">
        <v>8</v>
      </c>
      <c r="F15" s="134">
        <f t="shared" si="0"/>
        <v>1</v>
      </c>
    </row>
    <row r="16" s="65" customFormat="1" ht="23" customHeight="1" spans="1:6">
      <c r="A16" s="92">
        <v>50205</v>
      </c>
      <c r="B16" s="92" t="s">
        <v>1105</v>
      </c>
      <c r="C16" s="126">
        <v>414</v>
      </c>
      <c r="D16" s="147">
        <v>402</v>
      </c>
      <c r="E16" s="102">
        <v>402</v>
      </c>
      <c r="F16" s="134">
        <f t="shared" si="0"/>
        <v>1</v>
      </c>
    </row>
    <row r="17" s="65" customFormat="1" ht="23" customHeight="1" spans="1:6">
      <c r="A17" s="92">
        <v>50206</v>
      </c>
      <c r="B17" s="92" t="s">
        <v>1106</v>
      </c>
      <c r="C17" s="126">
        <v>5</v>
      </c>
      <c r="D17" s="147">
        <v>1</v>
      </c>
      <c r="E17" s="102">
        <v>1</v>
      </c>
      <c r="F17" s="134">
        <f t="shared" si="0"/>
        <v>1</v>
      </c>
    </row>
    <row r="18" s="65" customFormat="1" ht="23" customHeight="1" spans="1:6">
      <c r="A18" s="92">
        <v>50207</v>
      </c>
      <c r="B18" s="92" t="s">
        <v>1107</v>
      </c>
      <c r="C18" s="126"/>
      <c r="D18" s="147"/>
      <c r="E18" s="102"/>
      <c r="F18" s="134"/>
    </row>
    <row r="19" s="65" customFormat="1" ht="23" customHeight="1" spans="1:6">
      <c r="A19" s="92">
        <v>50208</v>
      </c>
      <c r="B19" s="92" t="s">
        <v>1108</v>
      </c>
      <c r="C19" s="126">
        <v>84</v>
      </c>
      <c r="D19" s="147">
        <v>57</v>
      </c>
      <c r="E19" s="102">
        <v>57</v>
      </c>
      <c r="F19" s="134">
        <f t="shared" si="0"/>
        <v>1</v>
      </c>
    </row>
    <row r="20" s="65" customFormat="1" ht="23" customHeight="1" spans="1:6">
      <c r="A20" s="92">
        <v>50209</v>
      </c>
      <c r="B20" s="92" t="s">
        <v>1109</v>
      </c>
      <c r="C20" s="126">
        <v>54</v>
      </c>
      <c r="D20" s="147">
        <v>65</v>
      </c>
      <c r="E20" s="102">
        <v>65</v>
      </c>
      <c r="F20" s="134">
        <f t="shared" si="0"/>
        <v>1</v>
      </c>
    </row>
    <row r="21" s="65" customFormat="1" ht="23" customHeight="1" spans="1:6">
      <c r="A21" s="92">
        <v>50299</v>
      </c>
      <c r="B21" s="92" t="s">
        <v>1110</v>
      </c>
      <c r="C21" s="126">
        <v>178</v>
      </c>
      <c r="D21" s="147">
        <v>148</v>
      </c>
      <c r="E21" s="102">
        <v>147</v>
      </c>
      <c r="F21" s="134">
        <f t="shared" si="0"/>
        <v>0.993243243243243</v>
      </c>
    </row>
    <row r="22" s="65" customFormat="1" ht="23" customHeight="1" spans="1:6">
      <c r="A22" s="92">
        <v>503</v>
      </c>
      <c r="B22" s="124" t="s">
        <v>1111</v>
      </c>
      <c r="C22" s="125">
        <f>SUM(C23:C29)</f>
        <v>77</v>
      </c>
      <c r="D22" s="125">
        <f>SUM(D23:D29)</f>
        <v>70</v>
      </c>
      <c r="E22" s="125">
        <f>SUM(E23:E29)</f>
        <v>70</v>
      </c>
      <c r="F22" s="133">
        <f t="shared" si="0"/>
        <v>1</v>
      </c>
    </row>
    <row r="23" s="65" customFormat="1" ht="23" customHeight="1" spans="1:6">
      <c r="A23" s="92">
        <v>50301</v>
      </c>
      <c r="B23" s="92" t="s">
        <v>1112</v>
      </c>
      <c r="C23" s="126"/>
      <c r="D23" s="147"/>
      <c r="E23" s="102"/>
      <c r="F23" s="134"/>
    </row>
    <row r="24" s="65" customFormat="1" ht="23" customHeight="1" spans="1:6">
      <c r="A24" s="92">
        <v>50302</v>
      </c>
      <c r="B24" s="92" t="s">
        <v>1113</v>
      </c>
      <c r="C24" s="126"/>
      <c r="D24" s="147"/>
      <c r="E24" s="102"/>
      <c r="F24" s="134"/>
    </row>
    <row r="25" s="65" customFormat="1" ht="23" customHeight="1" spans="1:6">
      <c r="A25" s="92">
        <v>50303</v>
      </c>
      <c r="B25" s="92" t="s">
        <v>1114</v>
      </c>
      <c r="C25" s="126"/>
      <c r="D25" s="147"/>
      <c r="E25" s="102"/>
      <c r="F25" s="134"/>
    </row>
    <row r="26" s="65" customFormat="1" ht="23" customHeight="1" spans="1:6">
      <c r="A26" s="92">
        <v>50305</v>
      </c>
      <c r="B26" s="92" t="s">
        <v>1115</v>
      </c>
      <c r="C26" s="126"/>
      <c r="D26" s="147"/>
      <c r="E26" s="102"/>
      <c r="F26" s="134"/>
    </row>
    <row r="27" s="65" customFormat="1" ht="23" customHeight="1" spans="1:6">
      <c r="A27" s="92">
        <v>50306</v>
      </c>
      <c r="B27" s="92" t="s">
        <v>1116</v>
      </c>
      <c r="C27" s="126">
        <v>77</v>
      </c>
      <c r="D27" s="147">
        <v>70</v>
      </c>
      <c r="E27" s="102">
        <v>70</v>
      </c>
      <c r="F27" s="134">
        <f>E27/D27</f>
        <v>1</v>
      </c>
    </row>
    <row r="28" s="65" customFormat="1" ht="23" customHeight="1" spans="1:6">
      <c r="A28" s="92">
        <v>50307</v>
      </c>
      <c r="B28" s="92" t="s">
        <v>1117</v>
      </c>
      <c r="C28" s="126"/>
      <c r="D28" s="147"/>
      <c r="E28" s="102"/>
      <c r="F28" s="134"/>
    </row>
    <row r="29" s="65" customFormat="1" ht="23" customHeight="1" spans="1:6">
      <c r="A29" s="92">
        <v>50399</v>
      </c>
      <c r="B29" s="92" t="s">
        <v>1118</v>
      </c>
      <c r="C29" s="126"/>
      <c r="D29" s="147"/>
      <c r="E29" s="102"/>
      <c r="F29" s="134"/>
    </row>
    <row r="30" s="65" customFormat="1" ht="23" customHeight="1" spans="1:6">
      <c r="A30" s="92">
        <v>504</v>
      </c>
      <c r="B30" s="124" t="s">
        <v>1119</v>
      </c>
      <c r="C30" s="126"/>
      <c r="D30" s="147"/>
      <c r="E30" s="102"/>
      <c r="F30" s="134"/>
    </row>
    <row r="31" s="65" customFormat="1" ht="23" customHeight="1" spans="1:6">
      <c r="A31" s="92">
        <v>50401</v>
      </c>
      <c r="B31" s="92" t="s">
        <v>1112</v>
      </c>
      <c r="C31" s="126"/>
      <c r="D31" s="147"/>
      <c r="E31" s="102"/>
      <c r="F31" s="134"/>
    </row>
    <row r="32" s="65" customFormat="1" ht="23" customHeight="1" spans="1:6">
      <c r="A32" s="92">
        <v>50402</v>
      </c>
      <c r="B32" s="92" t="s">
        <v>1113</v>
      </c>
      <c r="C32" s="126"/>
      <c r="D32" s="147"/>
      <c r="E32" s="102"/>
      <c r="F32" s="134"/>
    </row>
    <row r="33" s="65" customFormat="1" ht="23" customHeight="1" spans="1:6">
      <c r="A33" s="92">
        <v>50403</v>
      </c>
      <c r="B33" s="92" t="s">
        <v>1114</v>
      </c>
      <c r="C33" s="126"/>
      <c r="D33" s="147"/>
      <c r="E33" s="102"/>
      <c r="F33" s="134"/>
    </row>
    <row r="34" s="65" customFormat="1" ht="23" customHeight="1" spans="1:6">
      <c r="A34" s="92">
        <v>50404</v>
      </c>
      <c r="B34" s="92" t="s">
        <v>1116</v>
      </c>
      <c r="C34" s="126"/>
      <c r="D34" s="147"/>
      <c r="E34" s="102"/>
      <c r="F34" s="134"/>
    </row>
    <row r="35" s="65" customFormat="1" ht="23" customHeight="1" spans="1:6">
      <c r="A35" s="92">
        <v>50405</v>
      </c>
      <c r="B35" s="92" t="s">
        <v>1117</v>
      </c>
      <c r="C35" s="126"/>
      <c r="D35" s="147"/>
      <c r="E35" s="102"/>
      <c r="F35" s="134"/>
    </row>
    <row r="36" s="65" customFormat="1" ht="23" customHeight="1" spans="1:6">
      <c r="A36" s="92">
        <v>50499</v>
      </c>
      <c r="B36" s="92" t="s">
        <v>1118</v>
      </c>
      <c r="C36" s="126"/>
      <c r="D36" s="147"/>
      <c r="E36" s="102"/>
      <c r="F36" s="134"/>
    </row>
    <row r="37" s="65" customFormat="1" ht="23" customHeight="1" spans="1:6">
      <c r="A37" s="92">
        <v>505</v>
      </c>
      <c r="B37" s="124" t="s">
        <v>1120</v>
      </c>
      <c r="C37" s="125">
        <f>SUM(C38:C40)</f>
        <v>46932</v>
      </c>
      <c r="D37" s="125">
        <f>SUM(D38:D40)</f>
        <v>44902</v>
      </c>
      <c r="E37" s="125">
        <f>SUM(E38:E40)</f>
        <v>44891</v>
      </c>
      <c r="F37" s="133">
        <f t="shared" ref="F37:F42" si="1">E37/D37</f>
        <v>0.999755022048016</v>
      </c>
    </row>
    <row r="38" s="65" customFormat="1" ht="23" customHeight="1" spans="1:6">
      <c r="A38" s="92">
        <v>50501</v>
      </c>
      <c r="B38" s="92" t="s">
        <v>1121</v>
      </c>
      <c r="C38" s="126">
        <v>44633</v>
      </c>
      <c r="D38" s="147">
        <v>42645</v>
      </c>
      <c r="E38" s="102">
        <v>42645</v>
      </c>
      <c r="F38" s="134">
        <f t="shared" si="1"/>
        <v>1</v>
      </c>
    </row>
    <row r="39" s="65" customFormat="1" ht="23" customHeight="1" spans="1:6">
      <c r="A39" s="92">
        <v>50502</v>
      </c>
      <c r="B39" s="92" t="s">
        <v>1122</v>
      </c>
      <c r="C39" s="126">
        <v>2298</v>
      </c>
      <c r="D39" s="147">
        <v>2256</v>
      </c>
      <c r="E39" s="102">
        <v>2246</v>
      </c>
      <c r="F39" s="134">
        <f t="shared" si="1"/>
        <v>0.995567375886525</v>
      </c>
    </row>
    <row r="40" s="65" customFormat="1" ht="23" customHeight="1" spans="1:6">
      <c r="A40" s="92">
        <v>50599</v>
      </c>
      <c r="B40" s="92" t="s">
        <v>1123</v>
      </c>
      <c r="C40" s="126">
        <v>1</v>
      </c>
      <c r="D40" s="147">
        <v>1</v>
      </c>
      <c r="E40" s="102"/>
      <c r="F40" s="134">
        <f t="shared" si="1"/>
        <v>0</v>
      </c>
    </row>
    <row r="41" s="65" customFormat="1" ht="23" customHeight="1" spans="1:6">
      <c r="A41" s="92">
        <v>506</v>
      </c>
      <c r="B41" s="124" t="s">
        <v>1124</v>
      </c>
      <c r="C41" s="125">
        <f>SUM(C42:C43)</f>
        <v>28</v>
      </c>
      <c r="D41" s="125">
        <f>SUM(D42:D43)</f>
        <v>30</v>
      </c>
      <c r="E41" s="125">
        <f>SUM(E42:E43)</f>
        <v>30</v>
      </c>
      <c r="F41" s="133">
        <f t="shared" si="1"/>
        <v>1</v>
      </c>
    </row>
    <row r="42" s="65" customFormat="1" ht="23" customHeight="1" spans="1:6">
      <c r="A42" s="92">
        <v>50601</v>
      </c>
      <c r="B42" s="92" t="s">
        <v>1125</v>
      </c>
      <c r="C42" s="126">
        <v>28</v>
      </c>
      <c r="D42" s="147">
        <v>30</v>
      </c>
      <c r="E42" s="102">
        <v>30</v>
      </c>
      <c r="F42" s="134">
        <f t="shared" si="1"/>
        <v>1</v>
      </c>
    </row>
    <row r="43" s="65" customFormat="1" ht="23" customHeight="1" spans="1:6">
      <c r="A43" s="92">
        <v>50602</v>
      </c>
      <c r="B43" s="92" t="s">
        <v>1126</v>
      </c>
      <c r="C43" s="126"/>
      <c r="D43" s="147"/>
      <c r="E43" s="102"/>
      <c r="F43" s="134"/>
    </row>
    <row r="44" s="65" customFormat="1" ht="23" customHeight="1" spans="1:6">
      <c r="A44" s="92">
        <v>507</v>
      </c>
      <c r="B44" s="124" t="s">
        <v>1127</v>
      </c>
      <c r="C44" s="125">
        <f>SUM(C45:C47)</f>
        <v>80</v>
      </c>
      <c r="D44" s="125">
        <f>SUM(D45:D47)</f>
        <v>80</v>
      </c>
      <c r="E44" s="125">
        <f>SUM(E45:E47)</f>
        <v>80</v>
      </c>
      <c r="F44" s="133">
        <f>E44/D44</f>
        <v>1</v>
      </c>
    </row>
    <row r="45" s="65" customFormat="1" ht="23" customHeight="1" spans="1:6">
      <c r="A45" s="92">
        <v>50701</v>
      </c>
      <c r="B45" s="92" t="s">
        <v>1128</v>
      </c>
      <c r="C45" s="126"/>
      <c r="D45" s="147"/>
      <c r="E45" s="102"/>
      <c r="F45" s="134"/>
    </row>
    <row r="46" s="65" customFormat="1" ht="23" customHeight="1" spans="1:6">
      <c r="A46" s="92">
        <v>50702</v>
      </c>
      <c r="B46" s="92" t="s">
        <v>1129</v>
      </c>
      <c r="C46" s="126"/>
      <c r="D46" s="147"/>
      <c r="E46" s="102"/>
      <c r="F46" s="134"/>
    </row>
    <row r="47" s="65" customFormat="1" ht="23" customHeight="1" spans="1:6">
      <c r="A47" s="92">
        <v>50799</v>
      </c>
      <c r="B47" s="92" t="s">
        <v>1130</v>
      </c>
      <c r="C47" s="126">
        <v>80</v>
      </c>
      <c r="D47" s="147">
        <v>80</v>
      </c>
      <c r="E47" s="102">
        <v>80</v>
      </c>
      <c r="F47" s="134">
        <f>E47/D47</f>
        <v>1</v>
      </c>
    </row>
    <row r="48" s="65" customFormat="1" ht="23" customHeight="1" spans="1:6">
      <c r="A48" s="92">
        <v>508</v>
      </c>
      <c r="B48" s="124" t="s">
        <v>1131</v>
      </c>
      <c r="C48" s="126"/>
      <c r="D48" s="147"/>
      <c r="E48" s="102"/>
      <c r="F48" s="134"/>
    </row>
    <row r="49" s="65" customFormat="1" ht="23" customHeight="1" spans="1:6">
      <c r="A49" s="92">
        <v>50803</v>
      </c>
      <c r="B49" s="92" t="s">
        <v>1132</v>
      </c>
      <c r="C49" s="126"/>
      <c r="D49" s="147"/>
      <c r="E49" s="102"/>
      <c r="F49" s="134"/>
    </row>
    <row r="50" s="65" customFormat="1" ht="23" customHeight="1" spans="1:6">
      <c r="A50" s="92">
        <v>50804</v>
      </c>
      <c r="B50" s="92" t="s">
        <v>1133</v>
      </c>
      <c r="C50" s="126"/>
      <c r="D50" s="147"/>
      <c r="E50" s="102"/>
      <c r="F50" s="134"/>
    </row>
    <row r="51" s="65" customFormat="1" ht="23" customHeight="1" spans="1:6">
      <c r="A51" s="92">
        <v>50805</v>
      </c>
      <c r="B51" s="92" t="s">
        <v>1134</v>
      </c>
      <c r="C51" s="126"/>
      <c r="D51" s="147"/>
      <c r="E51" s="102"/>
      <c r="F51" s="134"/>
    </row>
    <row r="52" s="65" customFormat="1" ht="23" customHeight="1" spans="1:6">
      <c r="A52" s="92">
        <v>50899</v>
      </c>
      <c r="B52" s="92" t="s">
        <v>1135</v>
      </c>
      <c r="C52" s="126"/>
      <c r="D52" s="147"/>
      <c r="E52" s="102"/>
      <c r="F52" s="134"/>
    </row>
    <row r="53" s="65" customFormat="1" ht="23" customHeight="1" spans="1:6">
      <c r="A53" s="92">
        <v>509</v>
      </c>
      <c r="B53" s="124" t="s">
        <v>1136</v>
      </c>
      <c r="C53" s="125">
        <f>SUM(C54:C58)</f>
        <v>2471</v>
      </c>
      <c r="D53" s="125">
        <f>SUM(D54:D58)</f>
        <v>2633</v>
      </c>
      <c r="E53" s="125">
        <f>SUM(E54:E58)</f>
        <v>2633</v>
      </c>
      <c r="F53" s="133">
        <f>E53/D53</f>
        <v>1</v>
      </c>
    </row>
    <row r="54" s="65" customFormat="1" ht="23" customHeight="1" spans="1:6">
      <c r="A54" s="92">
        <v>50901</v>
      </c>
      <c r="B54" s="92" t="s">
        <v>1137</v>
      </c>
      <c r="C54" s="126">
        <v>133</v>
      </c>
      <c r="D54" s="147">
        <v>224</v>
      </c>
      <c r="E54" s="102">
        <v>224</v>
      </c>
      <c r="F54" s="134">
        <f>E54/D54</f>
        <v>1</v>
      </c>
    </row>
    <row r="55" s="65" customFormat="1" ht="23" customHeight="1" spans="1:6">
      <c r="A55" s="92">
        <v>50902</v>
      </c>
      <c r="B55" s="92" t="s">
        <v>1138</v>
      </c>
      <c r="C55" s="126"/>
      <c r="D55" s="147"/>
      <c r="E55" s="102"/>
      <c r="F55" s="134"/>
    </row>
    <row r="56" s="65" customFormat="1" ht="23" customHeight="1" spans="1:6">
      <c r="A56" s="92">
        <v>50903</v>
      </c>
      <c r="B56" s="92" t="s">
        <v>1139</v>
      </c>
      <c r="C56" s="126"/>
      <c r="D56" s="147"/>
      <c r="E56" s="102"/>
      <c r="F56" s="134"/>
    </row>
    <row r="57" s="65" customFormat="1" ht="23" customHeight="1" spans="1:6">
      <c r="A57" s="92">
        <v>50905</v>
      </c>
      <c r="B57" s="92" t="s">
        <v>1140</v>
      </c>
      <c r="C57" s="126">
        <v>2187</v>
      </c>
      <c r="D57" s="147">
        <v>2217</v>
      </c>
      <c r="E57" s="102">
        <v>2217</v>
      </c>
      <c r="F57" s="134">
        <f>E57/D57</f>
        <v>1</v>
      </c>
    </row>
    <row r="58" s="65" customFormat="1" ht="23" customHeight="1" spans="1:6">
      <c r="A58" s="92">
        <v>50999</v>
      </c>
      <c r="B58" s="92" t="s">
        <v>1141</v>
      </c>
      <c r="C58" s="126">
        <v>151</v>
      </c>
      <c r="D58" s="147">
        <v>192</v>
      </c>
      <c r="E58" s="102">
        <v>192</v>
      </c>
      <c r="F58" s="134">
        <f>E58/D58</f>
        <v>1</v>
      </c>
    </row>
    <row r="59" s="65" customFormat="1" ht="23" customHeight="1" spans="1:6">
      <c r="A59" s="92">
        <v>510</v>
      </c>
      <c r="B59" s="124" t="s">
        <v>1142</v>
      </c>
      <c r="C59" s="127"/>
      <c r="D59" s="148">
        <f>D60+D61+D62</f>
        <v>770</v>
      </c>
      <c r="E59" s="125"/>
      <c r="F59" s="133"/>
    </row>
    <row r="60" s="65" customFormat="1" ht="23" customHeight="1" spans="1:6">
      <c r="A60" s="92">
        <v>51002</v>
      </c>
      <c r="B60" s="92" t="s">
        <v>1143</v>
      </c>
      <c r="C60" s="126"/>
      <c r="D60" s="147">
        <v>770</v>
      </c>
      <c r="E60" s="102"/>
      <c r="F60" s="134"/>
    </row>
    <row r="61" s="65" customFormat="1" ht="23" customHeight="1" spans="1:6">
      <c r="A61" s="92">
        <v>51003</v>
      </c>
      <c r="B61" s="92" t="s">
        <v>471</v>
      </c>
      <c r="C61" s="126"/>
      <c r="D61" s="147"/>
      <c r="E61" s="102"/>
      <c r="F61" s="134"/>
    </row>
    <row r="62" s="65" customFormat="1" ht="23" customHeight="1" spans="1:6">
      <c r="A62" s="92">
        <v>51004</v>
      </c>
      <c r="B62" s="92" t="s">
        <v>1144</v>
      </c>
      <c r="C62" s="149"/>
      <c r="D62" s="150"/>
      <c r="E62" s="102"/>
      <c r="F62" s="134"/>
    </row>
    <row r="63" s="65" customFormat="1" ht="23" customHeight="1" spans="1:6">
      <c r="A63" s="92">
        <v>511</v>
      </c>
      <c r="B63" s="124" t="s">
        <v>1145</v>
      </c>
      <c r="C63" s="149"/>
      <c r="D63" s="150"/>
      <c r="E63" s="102"/>
      <c r="F63" s="134"/>
    </row>
    <row r="64" s="65" customFormat="1" ht="23" customHeight="1" spans="1:6">
      <c r="A64" s="92">
        <v>51101</v>
      </c>
      <c r="B64" s="92" t="s">
        <v>1146</v>
      </c>
      <c r="C64" s="149"/>
      <c r="D64" s="150"/>
      <c r="E64" s="102"/>
      <c r="F64" s="134"/>
    </row>
    <row r="65" s="65" customFormat="1" ht="23" customHeight="1" spans="1:6">
      <c r="A65" s="92">
        <v>51102</v>
      </c>
      <c r="B65" s="92" t="s">
        <v>1147</v>
      </c>
      <c r="C65" s="149"/>
      <c r="D65" s="150"/>
      <c r="E65" s="102"/>
      <c r="F65" s="134"/>
    </row>
    <row r="66" s="65" customFormat="1" ht="23" customHeight="1" spans="1:6">
      <c r="A66" s="92">
        <v>51103</v>
      </c>
      <c r="B66" s="92" t="s">
        <v>1148</v>
      </c>
      <c r="C66" s="149"/>
      <c r="D66" s="150"/>
      <c r="E66" s="102"/>
      <c r="F66" s="134"/>
    </row>
    <row r="67" s="65" customFormat="1" ht="23" customHeight="1" spans="1:6">
      <c r="A67" s="92">
        <v>51104</v>
      </c>
      <c r="B67" s="92" t="s">
        <v>1149</v>
      </c>
      <c r="C67" s="149"/>
      <c r="D67" s="150"/>
      <c r="E67" s="102"/>
      <c r="F67" s="134"/>
    </row>
    <row r="68" s="65" customFormat="1" ht="23" customHeight="1" spans="1:6">
      <c r="A68" s="92">
        <v>599</v>
      </c>
      <c r="B68" s="124" t="s">
        <v>1150</v>
      </c>
      <c r="C68" s="149"/>
      <c r="D68" s="150"/>
      <c r="E68" s="102"/>
      <c r="F68" s="134"/>
    </row>
    <row r="69" s="65" customFormat="1" ht="23" customHeight="1" spans="1:6">
      <c r="A69" s="92">
        <v>59907</v>
      </c>
      <c r="B69" s="92" t="s">
        <v>1151</v>
      </c>
      <c r="C69" s="149"/>
      <c r="D69" s="150"/>
      <c r="E69" s="102"/>
      <c r="F69" s="134"/>
    </row>
    <row r="70" s="65" customFormat="1" ht="23" customHeight="1" spans="1:6">
      <c r="A70" s="92">
        <v>59908</v>
      </c>
      <c r="B70" s="92" t="s">
        <v>1152</v>
      </c>
      <c r="C70" s="149"/>
      <c r="D70" s="150"/>
      <c r="E70" s="102"/>
      <c r="F70" s="134"/>
    </row>
    <row r="71" s="65" customFormat="1" ht="23" customHeight="1" spans="1:6">
      <c r="A71" s="92">
        <v>59909</v>
      </c>
      <c r="B71" s="92" t="s">
        <v>1153</v>
      </c>
      <c r="C71" s="149"/>
      <c r="D71" s="150"/>
      <c r="E71" s="102"/>
      <c r="F71" s="134"/>
    </row>
    <row r="72" s="65" customFormat="1" ht="23" customHeight="1" spans="1:6">
      <c r="A72" s="92">
        <v>59910</v>
      </c>
      <c r="B72" s="92" t="s">
        <v>1154</v>
      </c>
      <c r="C72" s="149"/>
      <c r="D72" s="150"/>
      <c r="E72" s="102"/>
      <c r="F72" s="134"/>
    </row>
    <row r="73" s="65" customFormat="1" ht="23" customHeight="1" spans="1:6">
      <c r="A73" s="92">
        <v>59999</v>
      </c>
      <c r="B73" s="92" t="s">
        <v>933</v>
      </c>
      <c r="C73" s="149"/>
      <c r="D73" s="150"/>
      <c r="E73" s="102"/>
      <c r="F73" s="134"/>
    </row>
  </sheetData>
  <mergeCells count="7">
    <mergeCell ref="A1:F1"/>
    <mergeCell ref="A3:A4"/>
    <mergeCell ref="B3:B4"/>
    <mergeCell ref="C3:C4"/>
    <mergeCell ref="D3:D4"/>
    <mergeCell ref="E3:E4"/>
    <mergeCell ref="F3:F4"/>
  </mergeCells>
  <dataValidations count="1">
    <dataValidation type="decimal" operator="between" allowBlank="1" showInputMessage="1" showErrorMessage="1" sqref="C11:E11 C22:E22 C37:E37 C41:E41 C44:E44 C53:E53 E7:E10 E12:E21 E23:E36 E38:E40 E42:E43 E45:E52 E54:E73 C5:E6">
      <formula1>-99999999999999</formula1>
      <formula2>99999999999999</formula2>
    </dataValidation>
  </dataValidations>
  <pageMargins left="0.751388888888889" right="0.751388888888889" top="1" bottom="1" header="0.5" footer="0.5"/>
  <pageSetup paperSize="9" scale="80"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71"/>
  <sheetViews>
    <sheetView view="pageBreakPreview" zoomScaleNormal="100" workbookViewId="0">
      <selection activeCell="A1" sqref="A1:B1"/>
    </sheetView>
  </sheetViews>
  <sheetFormatPr defaultColWidth="12.9416666666667" defaultRowHeight="16.95" customHeight="1" outlineLevelCol="1"/>
  <cols>
    <col min="1" max="1" width="57.6916666666667" style="65" customWidth="1"/>
    <col min="2" max="2" width="27.5833333333333" style="65" customWidth="1"/>
    <col min="3" max="254" width="12.9416666666667" style="65" customWidth="1"/>
    <col min="255" max="16382" width="9.55833333333333" style="65"/>
    <col min="16383" max="16383" width="9.55833333333333" style="140"/>
    <col min="16384" max="16384" width="12.9416666666667" style="140"/>
  </cols>
  <sheetData>
    <row r="1" s="65" customFormat="1" ht="34" customHeight="1" spans="1:2">
      <c r="A1" s="40" t="s">
        <v>12</v>
      </c>
      <c r="B1" s="40"/>
    </row>
    <row r="2" s="65" customFormat="1" ht="17" customHeight="1" spans="1:2">
      <c r="A2" s="141" t="s">
        <v>11</v>
      </c>
      <c r="B2" s="76" t="s">
        <v>75</v>
      </c>
    </row>
    <row r="3" s="65" customFormat="1" ht="17" customHeight="1" spans="1:2">
      <c r="A3" s="67" t="s">
        <v>1155</v>
      </c>
      <c r="B3" s="67" t="s">
        <v>1156</v>
      </c>
    </row>
    <row r="4" s="65" customFormat="1" ht="17" customHeight="1" spans="1:2">
      <c r="A4" s="69" t="s">
        <v>1157</v>
      </c>
      <c r="B4" s="70"/>
    </row>
    <row r="5" s="65" customFormat="1" customHeight="1" spans="1:2">
      <c r="A5" s="71" t="s">
        <v>1158</v>
      </c>
      <c r="B5" s="70"/>
    </row>
    <row r="6" s="65" customFormat="1" customHeight="1" spans="1:2">
      <c r="A6" s="71" t="s">
        <v>1159</v>
      </c>
      <c r="B6" s="70"/>
    </row>
    <row r="7" s="65" customFormat="1" customHeight="1" spans="1:2">
      <c r="A7" s="71" t="s">
        <v>1160</v>
      </c>
      <c r="B7" s="70"/>
    </row>
    <row r="8" s="65" customFormat="1" customHeight="1" spans="1:2">
      <c r="A8" s="71" t="s">
        <v>1161</v>
      </c>
      <c r="B8" s="70"/>
    </row>
    <row r="9" s="65" customFormat="1" customHeight="1" spans="1:2">
      <c r="A9" s="71" t="s">
        <v>1162</v>
      </c>
      <c r="B9" s="70"/>
    </row>
    <row r="10" s="65" customFormat="1" customHeight="1" spans="1:2">
      <c r="A10" s="71" t="s">
        <v>1163</v>
      </c>
      <c r="B10" s="70"/>
    </row>
    <row r="11" s="65" customFormat="1" customHeight="1" spans="1:2">
      <c r="A11" s="69" t="s">
        <v>1164</v>
      </c>
      <c r="B11" s="70"/>
    </row>
    <row r="12" s="65" customFormat="1" customHeight="1" spans="1:2">
      <c r="A12" s="71" t="s">
        <v>1165</v>
      </c>
      <c r="B12" s="70"/>
    </row>
    <row r="13" s="65" customFormat="1" customHeight="1" spans="1:2">
      <c r="A13" s="71" t="s">
        <v>1166</v>
      </c>
      <c r="B13" s="70"/>
    </row>
    <row r="14" s="65" customFormat="1" customHeight="1" spans="1:2">
      <c r="A14" s="71" t="s">
        <v>1167</v>
      </c>
      <c r="B14" s="70"/>
    </row>
    <row r="15" s="65" customFormat="1" customHeight="1" spans="1:2">
      <c r="A15" s="71" t="s">
        <v>1168</v>
      </c>
      <c r="B15" s="70"/>
    </row>
    <row r="16" s="65" customFormat="1" customHeight="1" spans="1:2">
      <c r="A16" s="71" t="s">
        <v>1169</v>
      </c>
      <c r="B16" s="70"/>
    </row>
    <row r="17" s="65" customFormat="1" customHeight="1" spans="1:2">
      <c r="A17" s="71" t="s">
        <v>1170</v>
      </c>
      <c r="B17" s="70"/>
    </row>
    <row r="18" s="65" customFormat="1" customHeight="1" spans="1:2">
      <c r="A18" s="71" t="s">
        <v>1171</v>
      </c>
      <c r="B18" s="70"/>
    </row>
    <row r="19" s="65" customFormat="1" customHeight="1" spans="1:2">
      <c r="A19" s="71" t="s">
        <v>1172</v>
      </c>
      <c r="B19" s="70"/>
    </row>
    <row r="20" s="65" customFormat="1" customHeight="1" spans="1:2">
      <c r="A20" s="71" t="s">
        <v>1173</v>
      </c>
      <c r="B20" s="70"/>
    </row>
    <row r="21" s="65" customFormat="1" customHeight="1" spans="1:2">
      <c r="A21" s="71" t="s">
        <v>1174</v>
      </c>
      <c r="B21" s="70"/>
    </row>
    <row r="22" s="65" customFormat="1" customHeight="1" spans="1:2">
      <c r="A22" s="71" t="s">
        <v>1175</v>
      </c>
      <c r="B22" s="70"/>
    </row>
    <row r="23" s="65" customFormat="1" customHeight="1" spans="1:2">
      <c r="A23" s="71" t="s">
        <v>1176</v>
      </c>
      <c r="B23" s="70"/>
    </row>
    <row r="24" s="65" customFormat="1" customHeight="1" spans="1:2">
      <c r="A24" s="71" t="s">
        <v>1177</v>
      </c>
      <c r="B24" s="70"/>
    </row>
    <row r="25" s="65" customFormat="1" customHeight="1" spans="1:2">
      <c r="A25" s="71" t="s">
        <v>1178</v>
      </c>
      <c r="B25" s="70"/>
    </row>
    <row r="26" s="65" customFormat="1" customHeight="1" spans="1:2">
      <c r="A26" s="71" t="s">
        <v>1179</v>
      </c>
      <c r="B26" s="70"/>
    </row>
    <row r="27" s="65" customFormat="1" customHeight="1" spans="1:2">
      <c r="A27" s="71" t="s">
        <v>1180</v>
      </c>
      <c r="B27" s="70"/>
    </row>
    <row r="28" s="65" customFormat="1" customHeight="1" spans="1:2">
      <c r="A28" s="71" t="s">
        <v>1181</v>
      </c>
      <c r="B28" s="70"/>
    </row>
    <row r="29" s="65" customFormat="1" customHeight="1" spans="1:2">
      <c r="A29" s="71" t="s">
        <v>1182</v>
      </c>
      <c r="B29" s="70"/>
    </row>
    <row r="30" s="65" customFormat="1" customHeight="1" spans="1:2">
      <c r="A30" s="71" t="s">
        <v>1183</v>
      </c>
      <c r="B30" s="70"/>
    </row>
    <row r="31" s="65" customFormat="1" customHeight="1" spans="1:2">
      <c r="A31" s="71" t="s">
        <v>1184</v>
      </c>
      <c r="B31" s="70"/>
    </row>
    <row r="32" s="65" customFormat="1" customHeight="1" spans="1:2">
      <c r="A32" s="71" t="s">
        <v>1185</v>
      </c>
      <c r="B32" s="70"/>
    </row>
    <row r="33" s="65" customFormat="1" customHeight="1" spans="1:2">
      <c r="A33" s="71" t="s">
        <v>1186</v>
      </c>
      <c r="B33" s="70"/>
    </row>
    <row r="34" s="65" customFormat="1" customHeight="1" spans="1:2">
      <c r="A34" s="71" t="s">
        <v>1187</v>
      </c>
      <c r="B34" s="70"/>
    </row>
    <row r="35" s="65" customFormat="1" customHeight="1" spans="1:2">
      <c r="A35" s="71" t="s">
        <v>1188</v>
      </c>
      <c r="B35" s="70"/>
    </row>
    <row r="36" s="65" customFormat="1" customHeight="1" spans="1:2">
      <c r="A36" s="71" t="s">
        <v>1189</v>
      </c>
      <c r="B36" s="70"/>
    </row>
    <row r="37" s="65" customFormat="1" customHeight="1" spans="1:2">
      <c r="A37" s="71" t="s">
        <v>1190</v>
      </c>
      <c r="B37" s="72"/>
    </row>
    <row r="38" s="65" customFormat="1" customHeight="1" spans="1:2">
      <c r="A38" s="73" t="s">
        <v>1191</v>
      </c>
      <c r="B38" s="70"/>
    </row>
    <row r="39" s="65" customFormat="1" customHeight="1" spans="1:2">
      <c r="A39" s="71" t="s">
        <v>1192</v>
      </c>
      <c r="B39" s="75"/>
    </row>
    <row r="40" s="65" customFormat="1" customHeight="1" spans="1:2">
      <c r="A40" s="71" t="s">
        <v>1193</v>
      </c>
      <c r="B40" s="70"/>
    </row>
    <row r="41" s="65" customFormat="1" customHeight="1" spans="1:2">
      <c r="A41" s="71" t="s">
        <v>1194</v>
      </c>
      <c r="B41" s="70"/>
    </row>
    <row r="42" s="65" customFormat="1" customHeight="1" spans="1:2">
      <c r="A42" s="71" t="s">
        <v>1195</v>
      </c>
      <c r="B42" s="70"/>
    </row>
    <row r="43" s="65" customFormat="1" customHeight="1" spans="1:2">
      <c r="A43" s="71" t="s">
        <v>1196</v>
      </c>
      <c r="B43" s="70"/>
    </row>
    <row r="44" s="65" customFormat="1" customHeight="1" spans="1:2">
      <c r="A44" s="71" t="s">
        <v>1197</v>
      </c>
      <c r="B44" s="70"/>
    </row>
    <row r="45" s="65" customFormat="1" customHeight="1" spans="1:2">
      <c r="A45" s="71" t="s">
        <v>1198</v>
      </c>
      <c r="B45" s="70"/>
    </row>
    <row r="46" s="65" customFormat="1" customHeight="1" spans="1:2">
      <c r="A46" s="71" t="s">
        <v>1199</v>
      </c>
      <c r="B46" s="70"/>
    </row>
    <row r="47" s="65" customFormat="1" customHeight="1" spans="1:2">
      <c r="A47" s="71" t="s">
        <v>1200</v>
      </c>
      <c r="B47" s="70"/>
    </row>
    <row r="48" s="65" customFormat="1" customHeight="1" spans="1:2">
      <c r="A48" s="71" t="s">
        <v>1201</v>
      </c>
      <c r="B48" s="70"/>
    </row>
    <row r="49" s="65" customFormat="1" customHeight="1" spans="1:2">
      <c r="A49" s="71" t="s">
        <v>1202</v>
      </c>
      <c r="B49" s="70"/>
    </row>
    <row r="50" s="65" customFormat="1" customHeight="1" spans="1:2">
      <c r="A50" s="69" t="s">
        <v>1203</v>
      </c>
      <c r="B50" s="70"/>
    </row>
    <row r="51" s="65" customFormat="1" customHeight="1" spans="1:2">
      <c r="A51" s="71" t="s">
        <v>1204</v>
      </c>
      <c r="B51" s="70"/>
    </row>
    <row r="52" s="65" customFormat="1" customHeight="1" spans="1:2">
      <c r="A52" s="71" t="s">
        <v>1205</v>
      </c>
      <c r="B52" s="70"/>
    </row>
    <row r="53" s="65" customFormat="1" ht="17" customHeight="1" spans="1:2">
      <c r="A53" s="71" t="s">
        <v>1206</v>
      </c>
      <c r="B53" s="70"/>
    </row>
    <row r="54" s="65" customFormat="1" ht="17" customHeight="1" spans="1:2">
      <c r="A54" s="71" t="s">
        <v>1207</v>
      </c>
      <c r="B54" s="70"/>
    </row>
    <row r="55" s="65" customFormat="1" ht="17" customHeight="1" spans="1:2">
      <c r="A55" s="71" t="s">
        <v>1208</v>
      </c>
      <c r="B55" s="70"/>
    </row>
    <row r="56" s="65" customFormat="1" ht="17" customHeight="1" spans="1:2">
      <c r="A56" s="71" t="s">
        <v>1209</v>
      </c>
      <c r="B56" s="70"/>
    </row>
    <row r="57" s="65" customFormat="1" ht="17" customHeight="1" spans="1:2">
      <c r="A57" s="71" t="s">
        <v>1210</v>
      </c>
      <c r="B57" s="70"/>
    </row>
    <row r="58" s="65" customFormat="1" ht="17" customHeight="1" spans="1:2">
      <c r="A58" s="71" t="s">
        <v>1211</v>
      </c>
      <c r="B58" s="70"/>
    </row>
    <row r="59" s="65" customFormat="1" ht="17" customHeight="1" spans="1:2">
      <c r="A59" s="71" t="s">
        <v>1212</v>
      </c>
      <c r="B59" s="70"/>
    </row>
    <row r="60" s="65" customFormat="1" ht="17" customHeight="1" spans="1:2">
      <c r="A60" s="71" t="s">
        <v>1213</v>
      </c>
      <c r="B60" s="70"/>
    </row>
    <row r="61" s="65" customFormat="1" ht="17" customHeight="1" spans="1:2">
      <c r="A61" s="71" t="s">
        <v>1214</v>
      </c>
      <c r="B61" s="70"/>
    </row>
    <row r="62" s="65" customFormat="1" ht="17" customHeight="1" spans="1:2">
      <c r="A62" s="71" t="s">
        <v>1215</v>
      </c>
      <c r="B62" s="70"/>
    </row>
    <row r="63" s="65" customFormat="1" ht="17" customHeight="1" spans="1:2">
      <c r="A63" s="71" t="s">
        <v>1216</v>
      </c>
      <c r="B63" s="70"/>
    </row>
    <row r="64" s="65" customFormat="1" ht="17" customHeight="1" spans="1:2">
      <c r="A64" s="71" t="s">
        <v>1217</v>
      </c>
      <c r="B64" s="70"/>
    </row>
    <row r="65" s="65" customFormat="1" ht="17" customHeight="1" spans="1:2">
      <c r="A65" s="71" t="s">
        <v>1218</v>
      </c>
      <c r="B65" s="70"/>
    </row>
    <row r="66" s="65" customFormat="1" ht="17" customHeight="1" spans="1:2">
      <c r="A66" s="71" t="s">
        <v>1219</v>
      </c>
      <c r="B66" s="70"/>
    </row>
    <row r="67" s="65" customFormat="1" ht="17" customHeight="1" spans="1:2">
      <c r="A67" s="71" t="s">
        <v>1220</v>
      </c>
      <c r="B67" s="70"/>
    </row>
    <row r="68" s="65" customFormat="1" ht="17" customHeight="1" spans="1:2">
      <c r="A68" s="71" t="s">
        <v>1221</v>
      </c>
      <c r="B68" s="70"/>
    </row>
    <row r="69" s="65" customFormat="1" ht="17" customHeight="1" spans="1:2">
      <c r="A69" s="71" t="s">
        <v>1222</v>
      </c>
      <c r="B69" s="70"/>
    </row>
    <row r="70" s="65" customFormat="1" customHeight="1" spans="1:2">
      <c r="A70" s="71" t="s">
        <v>1223</v>
      </c>
      <c r="B70" s="70"/>
    </row>
    <row r="71" s="65" customFormat="1" ht="17" customHeight="1" spans="1:2">
      <c r="A71" s="71" t="s">
        <v>1150</v>
      </c>
      <c r="B71" s="70"/>
    </row>
  </sheetData>
  <mergeCells count="1">
    <mergeCell ref="A1:B1"/>
  </mergeCells>
  <pageMargins left="0.984027777777778" right="0.751388888888889" top="1" bottom="1" header="0.5" footer="0.5"/>
  <pageSetup paperSize="9" scale="99"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
  <sheetViews>
    <sheetView topLeftCell="C4" workbookViewId="0">
      <selection activeCell="E28" sqref="E28"/>
    </sheetView>
  </sheetViews>
  <sheetFormatPr defaultColWidth="9.55833333333333" defaultRowHeight="15" customHeight="1" outlineLevelCol="4"/>
  <cols>
    <col min="1" max="2" width="9.55833333333333" style="1" hidden="1" customWidth="1"/>
    <col min="3" max="3" width="23.2333333333333" style="1" customWidth="1"/>
    <col min="4" max="4" width="32.525" style="1" customWidth="1"/>
    <col min="5" max="5" width="37.9666666666667" style="1" customWidth="1"/>
    <col min="6" max="6" width="10.375" style="1" customWidth="1"/>
    <col min="7" max="16384" width="9.55833333333333" style="1"/>
  </cols>
  <sheetData>
    <row r="1" s="1" customFormat="1" ht="24" hidden="1" spans="1:3">
      <c r="A1" s="28"/>
      <c r="B1" s="28" t="s">
        <v>1224</v>
      </c>
      <c r="C1" s="28" t="s">
        <v>1225</v>
      </c>
    </row>
    <row r="2" s="1" customFormat="1" ht="24" hidden="1" spans="1:3">
      <c r="A2" s="28">
        <v>0</v>
      </c>
      <c r="B2" s="28" t="s">
        <v>1226</v>
      </c>
      <c r="C2" s="28" t="s">
        <v>1227</v>
      </c>
    </row>
    <row r="3" s="1" customFormat="1" ht="15.75" hidden="1" spans="1:5">
      <c r="A3" s="28">
        <v>0</v>
      </c>
      <c r="B3" s="28" t="s">
        <v>1228</v>
      </c>
      <c r="C3" s="28" t="s">
        <v>1229</v>
      </c>
      <c r="D3" s="28" t="s">
        <v>1230</v>
      </c>
      <c r="E3" s="28" t="s">
        <v>1231</v>
      </c>
    </row>
    <row r="4" s="1" customFormat="1" ht="30" customHeight="1" spans="1:5">
      <c r="A4" s="28">
        <v>0</v>
      </c>
      <c r="C4" s="29" t="s">
        <v>14</v>
      </c>
      <c r="D4" s="29"/>
      <c r="E4" s="29"/>
    </row>
    <row r="5" s="1" customFormat="1" ht="14.3" customHeight="1" spans="1:5">
      <c r="A5" s="28">
        <v>0</v>
      </c>
      <c r="C5" s="110" t="s">
        <v>13</v>
      </c>
      <c r="D5" s="30"/>
      <c r="E5" s="36" t="s">
        <v>1232</v>
      </c>
    </row>
    <row r="6" s="138" customFormat="1" ht="17.05" customHeight="1" spans="1:5">
      <c r="A6" s="139">
        <v>0</v>
      </c>
      <c r="C6" s="31" t="s">
        <v>1233</v>
      </c>
      <c r="D6" s="31" t="s">
        <v>1234</v>
      </c>
      <c r="E6" s="31" t="s">
        <v>1235</v>
      </c>
    </row>
    <row r="7" s="1" customFormat="1" ht="19.9" customHeight="1" spans="1:5">
      <c r="A7" s="28" t="s">
        <v>1236</v>
      </c>
      <c r="B7" s="111" t="s">
        <v>1237</v>
      </c>
      <c r="C7" s="112" t="s">
        <v>1238</v>
      </c>
      <c r="D7" s="113">
        <v>19.97</v>
      </c>
      <c r="E7" s="113">
        <v>19.69</v>
      </c>
    </row>
    <row r="8" s="1" customFormat="1" ht="14.3" customHeight="1" spans="1:5">
      <c r="A8" s="28">
        <v>0</v>
      </c>
      <c r="C8" s="28" t="s">
        <v>1239</v>
      </c>
      <c r="D8" s="28"/>
      <c r="E8" s="28"/>
    </row>
    <row r="9" s="1" customFormat="1" ht="14.3" customHeight="1" spans="1:5">
      <c r="A9" s="28">
        <v>0</v>
      </c>
      <c r="C9" s="28" t="s">
        <v>1240</v>
      </c>
      <c r="D9" s="28"/>
      <c r="E9" s="28"/>
    </row>
  </sheetData>
  <mergeCells count="3">
    <mergeCell ref="C4:E4"/>
    <mergeCell ref="C8:E8"/>
    <mergeCell ref="C9:E9"/>
  </mergeCells>
  <pageMargins left="0.75" right="0.75" top="1" bottom="1" header="0.5" footer="0.5"/>
  <pageSetup paperSize="9" scale="86"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20"/>
  <sheetViews>
    <sheetView zoomScale="90" zoomScaleNormal="90" topLeftCell="A5" workbookViewId="0">
      <selection activeCell="C26" sqref="C26"/>
    </sheetView>
  </sheetViews>
  <sheetFormatPr defaultColWidth="12.9416666666667" defaultRowHeight="16.95" customHeight="1" outlineLevelCol="3"/>
  <cols>
    <col min="1" max="1" width="51.9416666666667" style="65" customWidth="1"/>
    <col min="2" max="2" width="20.7166666666667" style="65" customWidth="1"/>
    <col min="3" max="3" width="53.4666666666667" style="65" customWidth="1"/>
    <col min="4" max="4" width="20.7166666666667" style="65" customWidth="1"/>
    <col min="5" max="256" width="12.9416666666667" style="65" customWidth="1"/>
    <col min="257" max="16384" width="12.9416666666667" style="65"/>
  </cols>
  <sheetData>
    <row r="1" s="65" customFormat="1" ht="38" customHeight="1" spans="1:4">
      <c r="A1" s="40" t="s">
        <v>16</v>
      </c>
      <c r="B1" s="40"/>
      <c r="C1" s="40"/>
      <c r="D1" s="40"/>
    </row>
    <row r="2" s="65" customFormat="1" ht="21" customHeight="1" spans="1:4">
      <c r="A2" s="66" t="s">
        <v>15</v>
      </c>
      <c r="B2" s="66"/>
      <c r="C2" s="66"/>
      <c r="D2" s="76" t="s">
        <v>75</v>
      </c>
    </row>
    <row r="3" s="65" customFormat="1" ht="28" customHeight="1" spans="1:4">
      <c r="A3" s="105" t="s">
        <v>1155</v>
      </c>
      <c r="B3" s="105" t="s">
        <v>1156</v>
      </c>
      <c r="C3" s="105" t="s">
        <v>1155</v>
      </c>
      <c r="D3" s="105" t="s">
        <v>1156</v>
      </c>
    </row>
    <row r="4" s="65" customFormat="1" ht="28" customHeight="1" spans="1:4">
      <c r="A4" s="108" t="s">
        <v>1241</v>
      </c>
      <c r="B4" s="107">
        <f>'[1]L01'!C5</f>
        <v>34552</v>
      </c>
      <c r="C4" s="108" t="s">
        <v>78</v>
      </c>
      <c r="D4" s="107">
        <f>'[1]L02'!C5</f>
        <v>218459</v>
      </c>
    </row>
    <row r="5" s="65" customFormat="1" ht="28" customHeight="1" spans="1:4">
      <c r="A5" s="108" t="s">
        <v>1242</v>
      </c>
      <c r="B5" s="107">
        <f>SUM(B6,B13,B49)</f>
        <v>162203</v>
      </c>
      <c r="C5" s="108" t="s">
        <v>1243</v>
      </c>
      <c r="D5" s="107">
        <f>SUM(D6,D13,D49)</f>
        <v>0</v>
      </c>
    </row>
    <row r="6" s="65" customFormat="1" ht="28" customHeight="1" spans="1:4">
      <c r="A6" s="108" t="s">
        <v>1244</v>
      </c>
      <c r="B6" s="107">
        <f>SUM(B7:B12)</f>
        <v>10032</v>
      </c>
      <c r="C6" s="108" t="s">
        <v>1245</v>
      </c>
      <c r="D6" s="107">
        <f>SUM(D7:D12)</f>
        <v>0</v>
      </c>
    </row>
    <row r="7" s="65" customFormat="1" ht="28" customHeight="1" spans="1:4">
      <c r="A7" s="93" t="s">
        <v>1246</v>
      </c>
      <c r="B7" s="94">
        <v>2065</v>
      </c>
      <c r="C7" s="93" t="s">
        <v>1247</v>
      </c>
      <c r="D7" s="94"/>
    </row>
    <row r="8" s="65" customFormat="1" ht="28" customHeight="1" spans="1:4">
      <c r="A8" s="93" t="s">
        <v>1248</v>
      </c>
      <c r="B8" s="94">
        <v>2</v>
      </c>
      <c r="C8" s="93" t="s">
        <v>1249</v>
      </c>
      <c r="D8" s="94"/>
    </row>
    <row r="9" s="65" customFormat="1" ht="28" customHeight="1" spans="1:4">
      <c r="A9" s="93" t="s">
        <v>1250</v>
      </c>
      <c r="B9" s="94">
        <v>20</v>
      </c>
      <c r="C9" s="93" t="s">
        <v>1251</v>
      </c>
      <c r="D9" s="94"/>
    </row>
    <row r="10" s="65" customFormat="1" ht="28" customHeight="1" spans="1:4">
      <c r="A10" s="93" t="s">
        <v>1252</v>
      </c>
      <c r="B10" s="94"/>
      <c r="C10" s="93" t="s">
        <v>1253</v>
      </c>
      <c r="D10" s="94"/>
    </row>
    <row r="11" s="65" customFormat="1" ht="28" customHeight="1" spans="1:4">
      <c r="A11" s="93" t="s">
        <v>1254</v>
      </c>
      <c r="B11" s="94">
        <v>7945</v>
      </c>
      <c r="C11" s="93" t="s">
        <v>1255</v>
      </c>
      <c r="D11" s="94"/>
    </row>
    <row r="12" s="65" customFormat="1" ht="28" customHeight="1" spans="1:4">
      <c r="A12" s="93" t="s">
        <v>1256</v>
      </c>
      <c r="B12" s="94"/>
      <c r="C12" s="93" t="s">
        <v>1257</v>
      </c>
      <c r="D12" s="94"/>
    </row>
    <row r="13" s="65" customFormat="1" ht="28" customHeight="1" spans="1:4">
      <c r="A13" s="108" t="s">
        <v>1258</v>
      </c>
      <c r="B13" s="107">
        <f>SUM(B14:B48)</f>
        <v>111224</v>
      </c>
      <c r="C13" s="108" t="s">
        <v>1259</v>
      </c>
      <c r="D13" s="107">
        <f>SUM(D14:D48)</f>
        <v>0</v>
      </c>
    </row>
    <row r="14" s="65" customFormat="1" ht="28" customHeight="1" spans="1:4">
      <c r="A14" s="93" t="s">
        <v>1260</v>
      </c>
      <c r="B14" s="94">
        <v>-2085</v>
      </c>
      <c r="C14" s="93" t="s">
        <v>1261</v>
      </c>
      <c r="D14" s="94"/>
    </row>
    <row r="15" s="65" customFormat="1" ht="28" customHeight="1" spans="1:4">
      <c r="A15" s="93" t="s">
        <v>1262</v>
      </c>
      <c r="B15" s="94">
        <v>38550</v>
      </c>
      <c r="C15" s="93" t="s">
        <v>1263</v>
      </c>
      <c r="D15" s="94"/>
    </row>
    <row r="16" s="65" customFormat="1" ht="28" customHeight="1" spans="1:4">
      <c r="A16" s="93" t="s">
        <v>1264</v>
      </c>
      <c r="B16" s="94">
        <v>8512</v>
      </c>
      <c r="C16" s="93" t="s">
        <v>1265</v>
      </c>
      <c r="D16" s="94"/>
    </row>
    <row r="17" s="65" customFormat="1" ht="28" customHeight="1" spans="1:4">
      <c r="A17" s="93" t="s">
        <v>1266</v>
      </c>
      <c r="B17" s="94">
        <v>3198</v>
      </c>
      <c r="C17" s="93" t="s">
        <v>1267</v>
      </c>
      <c r="D17" s="94"/>
    </row>
    <row r="18" s="65" customFormat="1" ht="28" customHeight="1" spans="1:4">
      <c r="A18" s="93" t="s">
        <v>1268</v>
      </c>
      <c r="B18" s="94">
        <v>986</v>
      </c>
      <c r="C18" s="93" t="s">
        <v>1269</v>
      </c>
      <c r="D18" s="94"/>
    </row>
    <row r="19" s="65" customFormat="1" ht="28" customHeight="1" spans="1:4">
      <c r="A19" s="93" t="s">
        <v>1270</v>
      </c>
      <c r="B19" s="94">
        <v>-121</v>
      </c>
      <c r="C19" s="93" t="s">
        <v>1271</v>
      </c>
      <c r="D19" s="94"/>
    </row>
    <row r="20" s="65" customFormat="1" ht="28" customHeight="1" spans="1:4">
      <c r="A20" s="93" t="s">
        <v>1272</v>
      </c>
      <c r="B20" s="94"/>
      <c r="C20" s="93" t="s">
        <v>1273</v>
      </c>
      <c r="D20" s="94"/>
    </row>
    <row r="21" s="65" customFormat="1" ht="28" customHeight="1" spans="1:4">
      <c r="A21" s="93" t="s">
        <v>1274</v>
      </c>
      <c r="B21" s="94">
        <v>14842</v>
      </c>
      <c r="C21" s="93" t="s">
        <v>1275</v>
      </c>
      <c r="D21" s="94"/>
    </row>
    <row r="22" s="65" customFormat="1" ht="28" customHeight="1" spans="1:4">
      <c r="A22" s="93" t="s">
        <v>1276</v>
      </c>
      <c r="B22" s="94">
        <v>3136</v>
      </c>
      <c r="C22" s="93" t="s">
        <v>1277</v>
      </c>
      <c r="D22" s="94"/>
    </row>
    <row r="23" s="65" customFormat="1" ht="28" customHeight="1" spans="1:4">
      <c r="A23" s="93" t="s">
        <v>1278</v>
      </c>
      <c r="B23" s="94"/>
      <c r="C23" s="93" t="s">
        <v>1279</v>
      </c>
      <c r="D23" s="94"/>
    </row>
    <row r="24" s="65" customFormat="1" ht="28" customHeight="1" spans="1:4">
      <c r="A24" s="93" t="s">
        <v>1280</v>
      </c>
      <c r="B24" s="94"/>
      <c r="C24" s="93" t="s">
        <v>1281</v>
      </c>
      <c r="D24" s="94"/>
    </row>
    <row r="25" s="65" customFormat="1" ht="28" customHeight="1" spans="1:4">
      <c r="A25" s="93" t="s">
        <v>1282</v>
      </c>
      <c r="B25" s="94"/>
      <c r="C25" s="93" t="s">
        <v>1283</v>
      </c>
      <c r="D25" s="94"/>
    </row>
    <row r="26" s="65" customFormat="1" ht="28" customHeight="1" spans="1:4">
      <c r="A26" s="93" t="s">
        <v>1284</v>
      </c>
      <c r="B26" s="94">
        <v>6555</v>
      </c>
      <c r="C26" s="93" t="s">
        <v>1285</v>
      </c>
      <c r="D26" s="94"/>
    </row>
    <row r="27" s="65" customFormat="1" ht="28" customHeight="1" spans="1:4">
      <c r="A27" s="93" t="s">
        <v>1286</v>
      </c>
      <c r="B27" s="94">
        <v>9</v>
      </c>
      <c r="C27" s="93" t="s">
        <v>1287</v>
      </c>
      <c r="D27" s="94"/>
    </row>
    <row r="28" s="65" customFormat="1" ht="28" customHeight="1" spans="1:4">
      <c r="A28" s="93" t="s">
        <v>1288</v>
      </c>
      <c r="B28" s="94"/>
      <c r="C28" s="93" t="s">
        <v>1289</v>
      </c>
      <c r="D28" s="94"/>
    </row>
    <row r="29" s="65" customFormat="1" ht="28" customHeight="1" spans="1:4">
      <c r="A29" s="93" t="s">
        <v>1290</v>
      </c>
      <c r="B29" s="94"/>
      <c r="C29" s="93" t="s">
        <v>1291</v>
      </c>
      <c r="D29" s="94"/>
    </row>
    <row r="30" s="65" customFormat="1" ht="28" customHeight="1" spans="1:4">
      <c r="A30" s="93" t="s">
        <v>1292</v>
      </c>
      <c r="B30" s="94">
        <v>315</v>
      </c>
      <c r="C30" s="93" t="s">
        <v>1293</v>
      </c>
      <c r="D30" s="94"/>
    </row>
    <row r="31" s="65" customFormat="1" ht="28" customHeight="1" spans="1:4">
      <c r="A31" s="93" t="s">
        <v>1294</v>
      </c>
      <c r="B31" s="94">
        <v>8851</v>
      </c>
      <c r="C31" s="93" t="s">
        <v>1295</v>
      </c>
      <c r="D31" s="94"/>
    </row>
    <row r="32" s="65" customFormat="1" ht="28" customHeight="1" spans="1:4">
      <c r="A32" s="93" t="s">
        <v>1296</v>
      </c>
      <c r="B32" s="94">
        <v>1406</v>
      </c>
      <c r="C32" s="93" t="s">
        <v>1297</v>
      </c>
      <c r="D32" s="94"/>
    </row>
    <row r="33" s="65" customFormat="1" ht="28" customHeight="1" spans="1:4">
      <c r="A33" s="93" t="s">
        <v>1298</v>
      </c>
      <c r="B33" s="94">
        <v>830</v>
      </c>
      <c r="C33" s="93" t="s">
        <v>1299</v>
      </c>
      <c r="D33" s="94"/>
    </row>
    <row r="34" s="65" customFormat="1" ht="28" customHeight="1" spans="1:4">
      <c r="A34" s="93" t="s">
        <v>1300</v>
      </c>
      <c r="B34" s="94">
        <v>10607</v>
      </c>
      <c r="C34" s="93" t="s">
        <v>1301</v>
      </c>
      <c r="D34" s="94"/>
    </row>
    <row r="35" s="65" customFormat="1" ht="28" customHeight="1" spans="1:4">
      <c r="A35" s="93" t="s">
        <v>1302</v>
      </c>
      <c r="B35" s="94">
        <v>3963</v>
      </c>
      <c r="C35" s="93" t="s">
        <v>1303</v>
      </c>
      <c r="D35" s="94"/>
    </row>
    <row r="36" s="65" customFormat="1" ht="28" customHeight="1" spans="1:4">
      <c r="A36" s="93" t="s">
        <v>1304</v>
      </c>
      <c r="B36" s="94">
        <v>123</v>
      </c>
      <c r="C36" s="93" t="s">
        <v>1305</v>
      </c>
      <c r="D36" s="94"/>
    </row>
    <row r="37" s="65" customFormat="1" ht="28" customHeight="1" spans="1:4">
      <c r="A37" s="93" t="s">
        <v>1306</v>
      </c>
      <c r="B37" s="94">
        <v>2</v>
      </c>
      <c r="C37" s="93" t="s">
        <v>1307</v>
      </c>
      <c r="D37" s="94"/>
    </row>
    <row r="38" s="65" customFormat="1" ht="28" customHeight="1" spans="1:4">
      <c r="A38" s="93" t="s">
        <v>1308</v>
      </c>
      <c r="B38" s="94">
        <v>6415</v>
      </c>
      <c r="C38" s="93" t="s">
        <v>1309</v>
      </c>
      <c r="D38" s="94"/>
    </row>
    <row r="39" s="65" customFormat="1" ht="28" customHeight="1" spans="1:4">
      <c r="A39" s="93" t="s">
        <v>1310</v>
      </c>
      <c r="B39" s="94">
        <v>278</v>
      </c>
      <c r="C39" s="93" t="s">
        <v>1311</v>
      </c>
      <c r="D39" s="94"/>
    </row>
    <row r="40" s="65" customFormat="1" ht="28" customHeight="1" spans="1:4">
      <c r="A40" s="93" t="s">
        <v>1312</v>
      </c>
      <c r="B40" s="94"/>
      <c r="C40" s="93" t="s">
        <v>1313</v>
      </c>
      <c r="D40" s="94"/>
    </row>
    <row r="41" s="65" customFormat="1" ht="28" customHeight="1" spans="1:4">
      <c r="A41" s="93" t="s">
        <v>1314</v>
      </c>
      <c r="B41" s="94"/>
      <c r="C41" s="93" t="s">
        <v>1315</v>
      </c>
      <c r="D41" s="94"/>
    </row>
    <row r="42" s="65" customFormat="1" ht="28" customHeight="1" spans="1:4">
      <c r="A42" s="93" t="s">
        <v>1316</v>
      </c>
      <c r="B42" s="94"/>
      <c r="C42" s="93" t="s">
        <v>1317</v>
      </c>
      <c r="D42" s="94"/>
    </row>
    <row r="43" s="65" customFormat="1" ht="28" customHeight="1" spans="1:4">
      <c r="A43" s="93" t="s">
        <v>1318</v>
      </c>
      <c r="B43" s="94"/>
      <c r="C43" s="93" t="s">
        <v>1319</v>
      </c>
      <c r="D43" s="94"/>
    </row>
    <row r="44" s="65" customFormat="1" ht="28" customHeight="1" spans="1:4">
      <c r="A44" s="93" t="s">
        <v>1320</v>
      </c>
      <c r="B44" s="94">
        <v>3718</v>
      </c>
      <c r="C44" s="93" t="s">
        <v>1321</v>
      </c>
      <c r="D44" s="94"/>
    </row>
    <row r="45" s="65" customFormat="1" ht="28" customHeight="1" spans="1:4">
      <c r="A45" s="93" t="s">
        <v>1322</v>
      </c>
      <c r="B45" s="94"/>
      <c r="C45" s="93" t="s">
        <v>1323</v>
      </c>
      <c r="D45" s="94"/>
    </row>
    <row r="46" s="65" customFormat="1" ht="28" customHeight="1" spans="1:4">
      <c r="A46" s="93" t="s">
        <v>1324</v>
      </c>
      <c r="B46" s="94">
        <v>-23</v>
      </c>
      <c r="C46" s="93" t="s">
        <v>1325</v>
      </c>
      <c r="D46" s="94"/>
    </row>
    <row r="47" s="65" customFormat="1" ht="28" customHeight="1" spans="1:4">
      <c r="A47" s="93" t="s">
        <v>1326</v>
      </c>
      <c r="B47" s="94"/>
      <c r="C47" s="93" t="s">
        <v>1327</v>
      </c>
      <c r="D47" s="94"/>
    </row>
    <row r="48" s="65" customFormat="1" ht="28" customHeight="1" spans="1:4">
      <c r="A48" s="93" t="s">
        <v>1328</v>
      </c>
      <c r="B48" s="94">
        <v>1157</v>
      </c>
      <c r="C48" s="93" t="s">
        <v>1329</v>
      </c>
      <c r="D48" s="94"/>
    </row>
    <row r="49" s="65" customFormat="1" ht="28" customHeight="1" spans="1:4">
      <c r="A49" s="108" t="s">
        <v>1330</v>
      </c>
      <c r="B49" s="107">
        <f>SUM(B50:B70)</f>
        <v>40947</v>
      </c>
      <c r="C49" s="108" t="s">
        <v>1331</v>
      </c>
      <c r="D49" s="107">
        <f>SUM(D50:D70)</f>
        <v>0</v>
      </c>
    </row>
    <row r="50" s="65" customFormat="1" ht="28" customHeight="1" spans="1:4">
      <c r="A50" s="93" t="s">
        <v>1332</v>
      </c>
      <c r="B50" s="94">
        <v>907</v>
      </c>
      <c r="C50" s="93" t="s">
        <v>1332</v>
      </c>
      <c r="D50" s="94"/>
    </row>
    <row r="51" s="65" customFormat="1" ht="28" customHeight="1" spans="1:4">
      <c r="A51" s="93" t="s">
        <v>1333</v>
      </c>
      <c r="B51" s="94"/>
      <c r="C51" s="93" t="s">
        <v>1333</v>
      </c>
      <c r="D51" s="94"/>
    </row>
    <row r="52" s="65" customFormat="1" ht="28" customHeight="1" spans="1:4">
      <c r="A52" s="93" t="s">
        <v>1334</v>
      </c>
      <c r="B52" s="94">
        <v>207</v>
      </c>
      <c r="C52" s="93" t="s">
        <v>1334</v>
      </c>
      <c r="D52" s="94"/>
    </row>
    <row r="53" s="65" customFormat="1" ht="28" customHeight="1" spans="1:4">
      <c r="A53" s="93" t="s">
        <v>1335</v>
      </c>
      <c r="B53" s="94">
        <v>262</v>
      </c>
      <c r="C53" s="93" t="s">
        <v>1335</v>
      </c>
      <c r="D53" s="94"/>
    </row>
    <row r="54" s="65" customFormat="1" ht="28" customHeight="1" spans="1:4">
      <c r="A54" s="93" t="s">
        <v>1336</v>
      </c>
      <c r="B54" s="94">
        <v>-194</v>
      </c>
      <c r="C54" s="93" t="s">
        <v>1336</v>
      </c>
      <c r="D54" s="94"/>
    </row>
    <row r="55" s="65" customFormat="1" ht="28" customHeight="1" spans="1:4">
      <c r="A55" s="93" t="s">
        <v>1337</v>
      </c>
      <c r="B55" s="94">
        <v>5</v>
      </c>
      <c r="C55" s="93" t="s">
        <v>1337</v>
      </c>
      <c r="D55" s="94"/>
    </row>
    <row r="56" s="65" customFormat="1" ht="28" customHeight="1" spans="1:4">
      <c r="A56" s="93" t="s">
        <v>1338</v>
      </c>
      <c r="B56" s="94">
        <v>6</v>
      </c>
      <c r="C56" s="93" t="s">
        <v>1338</v>
      </c>
      <c r="D56" s="94"/>
    </row>
    <row r="57" s="65" customFormat="1" ht="28" customHeight="1" spans="1:4">
      <c r="A57" s="93" t="s">
        <v>1339</v>
      </c>
      <c r="B57" s="94">
        <v>1189</v>
      </c>
      <c r="C57" s="93" t="s">
        <v>1339</v>
      </c>
      <c r="D57" s="94"/>
    </row>
    <row r="58" s="65" customFormat="1" ht="28" customHeight="1" spans="1:4">
      <c r="A58" s="93" t="s">
        <v>1340</v>
      </c>
      <c r="B58" s="94">
        <v>526</v>
      </c>
      <c r="C58" s="93" t="s">
        <v>1340</v>
      </c>
      <c r="D58" s="94"/>
    </row>
    <row r="59" s="65" customFormat="1" ht="28" customHeight="1" spans="1:4">
      <c r="A59" s="93" t="s">
        <v>1341</v>
      </c>
      <c r="B59" s="94">
        <v>2301</v>
      </c>
      <c r="C59" s="93" t="s">
        <v>1341</v>
      </c>
      <c r="D59" s="94"/>
    </row>
    <row r="60" s="65" customFormat="1" ht="28" customHeight="1" spans="1:4">
      <c r="A60" s="93" t="s">
        <v>1342</v>
      </c>
      <c r="B60" s="94">
        <v>18983</v>
      </c>
      <c r="C60" s="93" t="s">
        <v>1342</v>
      </c>
      <c r="D60" s="94"/>
    </row>
    <row r="61" s="65" customFormat="1" ht="28" customHeight="1" spans="1:4">
      <c r="A61" s="93" t="s">
        <v>1343</v>
      </c>
      <c r="B61" s="94">
        <v>4822</v>
      </c>
      <c r="C61" s="93" t="s">
        <v>1343</v>
      </c>
      <c r="D61" s="94"/>
    </row>
    <row r="62" s="65" customFormat="1" ht="28" customHeight="1" spans="1:4">
      <c r="A62" s="93" t="s">
        <v>1344</v>
      </c>
      <c r="B62" s="94">
        <v>16</v>
      </c>
      <c r="C62" s="93" t="s">
        <v>1344</v>
      </c>
      <c r="D62" s="94"/>
    </row>
    <row r="63" s="65" customFormat="1" ht="28" customHeight="1" spans="1:4">
      <c r="A63" s="93" t="s">
        <v>1345</v>
      </c>
      <c r="B63" s="94">
        <v>211</v>
      </c>
      <c r="C63" s="93" t="s">
        <v>1345</v>
      </c>
      <c r="D63" s="94"/>
    </row>
    <row r="64" s="65" customFormat="1" ht="28" customHeight="1" spans="1:4">
      <c r="A64" s="93" t="s">
        <v>1346</v>
      </c>
      <c r="B64" s="94">
        <v>369</v>
      </c>
      <c r="C64" s="93" t="s">
        <v>1346</v>
      </c>
      <c r="D64" s="94"/>
    </row>
    <row r="65" s="65" customFormat="1" ht="28" customHeight="1" spans="1:4">
      <c r="A65" s="93" t="s">
        <v>1347</v>
      </c>
      <c r="B65" s="94"/>
      <c r="C65" s="93" t="s">
        <v>1347</v>
      </c>
      <c r="D65" s="94"/>
    </row>
    <row r="66" s="65" customFormat="1" ht="28" customHeight="1" spans="1:4">
      <c r="A66" s="116" t="s">
        <v>1348</v>
      </c>
      <c r="B66" s="94">
        <v>630</v>
      </c>
      <c r="C66" s="117" t="s">
        <v>1348</v>
      </c>
      <c r="D66" s="94"/>
    </row>
    <row r="67" s="65" customFormat="1" ht="28" customHeight="1" spans="1:4">
      <c r="A67" s="93" t="s">
        <v>1349</v>
      </c>
      <c r="B67" s="94">
        <v>1650</v>
      </c>
      <c r="C67" s="93" t="s">
        <v>1349</v>
      </c>
      <c r="D67" s="94"/>
    </row>
    <row r="68" s="65" customFormat="1" ht="28" customHeight="1" spans="1:4">
      <c r="A68" s="93" t="s">
        <v>1350</v>
      </c>
      <c r="B68" s="94">
        <v>1</v>
      </c>
      <c r="C68" s="93" t="s">
        <v>1350</v>
      </c>
      <c r="D68" s="94"/>
    </row>
    <row r="69" s="65" customFormat="1" ht="28" customHeight="1" spans="1:4">
      <c r="A69" s="93" t="s">
        <v>1351</v>
      </c>
      <c r="B69" s="94">
        <v>1712</v>
      </c>
      <c r="C69" s="93" t="s">
        <v>1351</v>
      </c>
      <c r="D69" s="94"/>
    </row>
    <row r="70" s="65" customFormat="1" ht="28" customHeight="1" spans="1:4">
      <c r="A70" s="93" t="s">
        <v>74</v>
      </c>
      <c r="B70" s="94">
        <v>7344</v>
      </c>
      <c r="C70" s="93" t="s">
        <v>236</v>
      </c>
      <c r="D70" s="94"/>
    </row>
    <row r="71" s="65" customFormat="1" ht="28" customHeight="1" spans="1:4">
      <c r="A71" s="108" t="s">
        <v>1352</v>
      </c>
      <c r="B71" s="107">
        <f>SUM(B72:B73)</f>
        <v>0</v>
      </c>
      <c r="C71" s="108" t="s">
        <v>1353</v>
      </c>
      <c r="D71" s="107">
        <f>SUM(D72:D73)</f>
        <v>412</v>
      </c>
    </row>
    <row r="72" s="65" customFormat="1" ht="28" customHeight="1" spans="1:4">
      <c r="A72" s="93" t="s">
        <v>1354</v>
      </c>
      <c r="B72" s="94"/>
      <c r="C72" s="93" t="s">
        <v>1355</v>
      </c>
      <c r="D72" s="94">
        <v>219</v>
      </c>
    </row>
    <row r="73" s="65" customFormat="1" ht="28" customHeight="1" spans="1:4">
      <c r="A73" s="93" t="s">
        <v>1356</v>
      </c>
      <c r="B73" s="94"/>
      <c r="C73" s="93" t="s">
        <v>1357</v>
      </c>
      <c r="D73" s="94">
        <v>193</v>
      </c>
    </row>
    <row r="74" s="65" customFormat="1" ht="28" customHeight="1" spans="1:4">
      <c r="A74" s="108" t="s">
        <v>1358</v>
      </c>
      <c r="B74" s="107">
        <v>1359</v>
      </c>
      <c r="C74" s="93"/>
      <c r="D74" s="94"/>
    </row>
    <row r="75" s="65" customFormat="1" ht="28" customHeight="1" spans="1:4">
      <c r="A75" s="108" t="s">
        <v>1359</v>
      </c>
      <c r="B75" s="107">
        <v>50585</v>
      </c>
      <c r="C75" s="93"/>
      <c r="D75" s="94"/>
    </row>
    <row r="76" s="65" customFormat="1" ht="28" customHeight="1" spans="1:4">
      <c r="A76" s="108" t="s">
        <v>1360</v>
      </c>
      <c r="B76" s="107">
        <f>SUM(B77:B79)</f>
        <v>0</v>
      </c>
      <c r="C76" s="108" t="s">
        <v>1361</v>
      </c>
      <c r="D76" s="107">
        <f>SUM(D77:D79)</f>
        <v>643</v>
      </c>
    </row>
    <row r="77" s="65" customFormat="1" ht="28" customHeight="1" spans="1:4">
      <c r="A77" s="93" t="s">
        <v>1362</v>
      </c>
      <c r="B77" s="94"/>
      <c r="C77" s="116" t="s">
        <v>1363</v>
      </c>
      <c r="D77" s="94"/>
    </row>
    <row r="78" s="65" customFormat="1" ht="28" customHeight="1" spans="1:4">
      <c r="A78" s="93" t="s">
        <v>1364</v>
      </c>
      <c r="B78" s="94"/>
      <c r="C78" s="93" t="s">
        <v>1365</v>
      </c>
      <c r="D78" s="90"/>
    </row>
    <row r="79" s="65" customFormat="1" ht="28" customHeight="1" spans="1:4">
      <c r="A79" s="93" t="s">
        <v>1366</v>
      </c>
      <c r="B79" s="94"/>
      <c r="C79" s="93" t="s">
        <v>1367</v>
      </c>
      <c r="D79" s="94">
        <v>643</v>
      </c>
    </row>
    <row r="80" s="65" customFormat="1" ht="28" customHeight="1" spans="1:4">
      <c r="A80" s="108" t="s">
        <v>1368</v>
      </c>
      <c r="B80" s="107">
        <f>B81</f>
        <v>0</v>
      </c>
      <c r="C80" s="108" t="s">
        <v>1369</v>
      </c>
      <c r="D80" s="107">
        <f>D81</f>
        <v>11777</v>
      </c>
    </row>
    <row r="81" s="65" customFormat="1" ht="28" customHeight="1" spans="1:4">
      <c r="A81" s="108" t="s">
        <v>1370</v>
      </c>
      <c r="B81" s="107">
        <f>B82</f>
        <v>0</v>
      </c>
      <c r="C81" s="108" t="s">
        <v>1371</v>
      </c>
      <c r="D81" s="107">
        <f>SUM(D82:D85)</f>
        <v>11777</v>
      </c>
    </row>
    <row r="82" s="65" customFormat="1" ht="28" customHeight="1" spans="1:4">
      <c r="A82" s="108" t="s">
        <v>1372</v>
      </c>
      <c r="B82" s="107">
        <f>SUM(B83:B86)</f>
        <v>0</v>
      </c>
      <c r="C82" s="93" t="s">
        <v>1373</v>
      </c>
      <c r="D82" s="94">
        <v>10418</v>
      </c>
    </row>
    <row r="83" s="65" customFormat="1" ht="28" customHeight="1" spans="1:4">
      <c r="A83" s="93" t="s">
        <v>1374</v>
      </c>
      <c r="B83" s="94"/>
      <c r="C83" s="93" t="s">
        <v>1375</v>
      </c>
      <c r="D83" s="94"/>
    </row>
    <row r="84" s="65" customFormat="1" ht="28" customHeight="1" spans="1:4">
      <c r="A84" s="93" t="s">
        <v>1376</v>
      </c>
      <c r="B84" s="94"/>
      <c r="C84" s="93" t="s">
        <v>1377</v>
      </c>
      <c r="D84" s="94"/>
    </row>
    <row r="85" s="65" customFormat="1" ht="28" customHeight="1" spans="1:4">
      <c r="A85" s="93" t="s">
        <v>1378</v>
      </c>
      <c r="B85" s="94"/>
      <c r="C85" s="93" t="s">
        <v>1379</v>
      </c>
      <c r="D85" s="94">
        <v>1359</v>
      </c>
    </row>
    <row r="86" s="65" customFormat="1" ht="28" customHeight="1" spans="1:4">
      <c r="A86" s="93" t="s">
        <v>1380</v>
      </c>
      <c r="B86" s="94"/>
      <c r="C86" s="93"/>
      <c r="D86" s="94"/>
    </row>
    <row r="87" s="65" customFormat="1" ht="28" customHeight="1" spans="1:4">
      <c r="A87" s="108" t="s">
        <v>1381</v>
      </c>
      <c r="B87" s="107">
        <f>B88</f>
        <v>25090</v>
      </c>
      <c r="C87" s="108" t="s">
        <v>1382</v>
      </c>
      <c r="D87" s="94">
        <f>SUM(D88:D91)</f>
        <v>0</v>
      </c>
    </row>
    <row r="88" s="65" customFormat="1" ht="28" customHeight="1" spans="1:4">
      <c r="A88" s="108" t="s">
        <v>1383</v>
      </c>
      <c r="B88" s="107">
        <f>SUM(B89:B92)</f>
        <v>25090</v>
      </c>
      <c r="C88" s="93" t="s">
        <v>1384</v>
      </c>
      <c r="D88" s="94"/>
    </row>
    <row r="89" s="65" customFormat="1" ht="28" customHeight="1" spans="1:4">
      <c r="A89" s="93" t="s">
        <v>1385</v>
      </c>
      <c r="B89" s="94">
        <v>25090</v>
      </c>
      <c r="C89" s="93" t="s">
        <v>1386</v>
      </c>
      <c r="D89" s="94"/>
    </row>
    <row r="90" s="65" customFormat="1" ht="28" customHeight="1" spans="1:4">
      <c r="A90" s="93" t="s">
        <v>1387</v>
      </c>
      <c r="B90" s="94"/>
      <c r="C90" s="93" t="s">
        <v>1388</v>
      </c>
      <c r="D90" s="94"/>
    </row>
    <row r="91" s="65" customFormat="1" ht="28" customHeight="1" spans="1:4">
      <c r="A91" s="93" t="s">
        <v>1389</v>
      </c>
      <c r="B91" s="94"/>
      <c r="C91" s="93" t="s">
        <v>1390</v>
      </c>
      <c r="D91" s="94"/>
    </row>
    <row r="92" s="65" customFormat="1" ht="28" customHeight="1" spans="1:4">
      <c r="A92" s="93" t="s">
        <v>1391</v>
      </c>
      <c r="B92" s="94"/>
      <c r="C92" s="93"/>
      <c r="D92" s="107"/>
    </row>
    <row r="93" s="65" customFormat="1" ht="28" customHeight="1" spans="1:4">
      <c r="A93" s="108" t="s">
        <v>1392</v>
      </c>
      <c r="B93" s="94"/>
      <c r="C93" s="108" t="s">
        <v>1393</v>
      </c>
      <c r="D93" s="94"/>
    </row>
    <row r="94" s="65" customFormat="1" ht="28" customHeight="1" spans="1:4">
      <c r="A94" s="108" t="s">
        <v>1394</v>
      </c>
      <c r="B94" s="94"/>
      <c r="C94" s="108" t="s">
        <v>1395</v>
      </c>
      <c r="D94" s="94"/>
    </row>
    <row r="95" s="65" customFormat="1" ht="28" customHeight="1" spans="1:4">
      <c r="A95" s="108" t="s">
        <v>1396</v>
      </c>
      <c r="B95" s="94"/>
      <c r="C95" s="108" t="s">
        <v>1397</v>
      </c>
      <c r="D95" s="94"/>
    </row>
    <row r="96" s="65" customFormat="1" ht="28" customHeight="1" spans="1:4">
      <c r="A96" s="108" t="s">
        <v>1398</v>
      </c>
      <c r="B96" s="107">
        <v>1969</v>
      </c>
      <c r="C96" s="108" t="s">
        <v>1399</v>
      </c>
      <c r="D96" s="107">
        <v>552</v>
      </c>
    </row>
    <row r="97" s="65" customFormat="1" ht="28" customHeight="1" spans="1:4">
      <c r="A97" s="108" t="s">
        <v>1400</v>
      </c>
      <c r="B97" s="107">
        <f>SUM(B98,B102,B106,B110)</f>
        <v>0</v>
      </c>
      <c r="C97" s="108" t="s">
        <v>1401</v>
      </c>
      <c r="D97" s="107">
        <f>SUM(D98,D102,D106,D110)</f>
        <v>0</v>
      </c>
    </row>
    <row r="98" s="65" customFormat="1" ht="28" customHeight="1" spans="1:4">
      <c r="A98" s="108" t="s">
        <v>1402</v>
      </c>
      <c r="B98" s="107">
        <f>SUM(B99:B101)</f>
        <v>0</v>
      </c>
      <c r="C98" s="108" t="s">
        <v>1403</v>
      </c>
      <c r="D98" s="107">
        <f>SUM(D99:D101)</f>
        <v>0</v>
      </c>
    </row>
    <row r="99" s="65" customFormat="1" ht="28" customHeight="1" spans="1:4">
      <c r="A99" s="93" t="s">
        <v>1404</v>
      </c>
      <c r="B99" s="94"/>
      <c r="C99" s="93" t="s">
        <v>1405</v>
      </c>
      <c r="D99" s="94"/>
    </row>
    <row r="100" s="65" customFormat="1" ht="28" customHeight="1" spans="1:4">
      <c r="A100" s="93" t="s">
        <v>1406</v>
      </c>
      <c r="B100" s="94"/>
      <c r="C100" s="93" t="s">
        <v>1407</v>
      </c>
      <c r="D100" s="94"/>
    </row>
    <row r="101" s="65" customFormat="1" ht="28" customHeight="1" spans="1:4">
      <c r="A101" s="93" t="s">
        <v>1408</v>
      </c>
      <c r="B101" s="94"/>
      <c r="C101" s="93" t="s">
        <v>1409</v>
      </c>
      <c r="D101" s="94"/>
    </row>
    <row r="102" s="65" customFormat="1" ht="28" customHeight="1" spans="1:4">
      <c r="A102" s="108" t="s">
        <v>1410</v>
      </c>
      <c r="B102" s="107">
        <f>SUM(B103:B105)</f>
        <v>0</v>
      </c>
      <c r="C102" s="108" t="s">
        <v>1411</v>
      </c>
      <c r="D102" s="107">
        <f>SUM(D103:D105)</f>
        <v>0</v>
      </c>
    </row>
    <row r="103" s="65" customFormat="1" ht="28" customHeight="1" spans="1:4">
      <c r="A103" s="93" t="s">
        <v>1412</v>
      </c>
      <c r="B103" s="94"/>
      <c r="C103" s="93" t="s">
        <v>1413</v>
      </c>
      <c r="D103" s="94"/>
    </row>
    <row r="104" s="65" customFormat="1" ht="28" customHeight="1" spans="1:4">
      <c r="A104" s="93" t="s">
        <v>1414</v>
      </c>
      <c r="B104" s="94"/>
      <c r="C104" s="93" t="s">
        <v>1415</v>
      </c>
      <c r="D104" s="94"/>
    </row>
    <row r="105" s="65" customFormat="1" ht="28" customHeight="1" spans="1:4">
      <c r="A105" s="93" t="s">
        <v>1416</v>
      </c>
      <c r="B105" s="94"/>
      <c r="C105" s="93" t="s">
        <v>1417</v>
      </c>
      <c r="D105" s="94"/>
    </row>
    <row r="106" s="65" customFormat="1" ht="28" customHeight="1" spans="1:4">
      <c r="A106" s="108" t="s">
        <v>1418</v>
      </c>
      <c r="B106" s="107">
        <f>SUM(B107:B109)</f>
        <v>0</v>
      </c>
      <c r="C106" s="108" t="s">
        <v>1419</v>
      </c>
      <c r="D106" s="107">
        <f>SUM(D107:D109)</f>
        <v>0</v>
      </c>
    </row>
    <row r="107" s="65" customFormat="1" ht="28" customHeight="1" spans="1:4">
      <c r="A107" s="93" t="s">
        <v>1420</v>
      </c>
      <c r="B107" s="94"/>
      <c r="C107" s="93" t="s">
        <v>1421</v>
      </c>
      <c r="D107" s="94"/>
    </row>
    <row r="108" s="65" customFormat="1" ht="28" customHeight="1" spans="1:4">
      <c r="A108" s="93" t="s">
        <v>1422</v>
      </c>
      <c r="B108" s="94"/>
      <c r="C108" s="93" t="s">
        <v>1423</v>
      </c>
      <c r="D108" s="94"/>
    </row>
    <row r="109" s="65" customFormat="1" ht="28" customHeight="1" spans="1:4">
      <c r="A109" s="93" t="s">
        <v>1424</v>
      </c>
      <c r="B109" s="94"/>
      <c r="C109" s="93" t="s">
        <v>1425</v>
      </c>
      <c r="D109" s="94"/>
    </row>
    <row r="110" s="65" customFormat="1" ht="28" customHeight="1" spans="1:4">
      <c r="A110" s="108" t="s">
        <v>1426</v>
      </c>
      <c r="B110" s="107">
        <f>SUM(B111:B113)</f>
        <v>0</v>
      </c>
      <c r="C110" s="108" t="s">
        <v>1427</v>
      </c>
      <c r="D110" s="107">
        <f>SUM(D111:D113)</f>
        <v>0</v>
      </c>
    </row>
    <row r="111" s="65" customFormat="1" ht="28" customHeight="1" spans="1:4">
      <c r="A111" s="93" t="s">
        <v>1428</v>
      </c>
      <c r="B111" s="94"/>
      <c r="C111" s="93" t="s">
        <v>1429</v>
      </c>
      <c r="D111" s="94"/>
    </row>
    <row r="112" s="65" customFormat="1" ht="28" customHeight="1" spans="1:4">
      <c r="A112" s="93" t="s">
        <v>1430</v>
      </c>
      <c r="B112" s="94"/>
      <c r="C112" s="93" t="s">
        <v>1431</v>
      </c>
      <c r="D112" s="94"/>
    </row>
    <row r="113" s="65" customFormat="1" ht="28" customHeight="1" spans="1:4">
      <c r="A113" s="93" t="s">
        <v>1432</v>
      </c>
      <c r="B113" s="94"/>
      <c r="C113" s="93" t="s">
        <v>1433</v>
      </c>
      <c r="D113" s="94"/>
    </row>
    <row r="114" s="65" customFormat="1" ht="28" customHeight="1" spans="1:4">
      <c r="A114" s="108" t="s">
        <v>1434</v>
      </c>
      <c r="B114" s="94"/>
      <c r="C114" s="108" t="s">
        <v>1435</v>
      </c>
      <c r="D114" s="94"/>
    </row>
    <row r="115" s="65" customFormat="1" ht="28" customHeight="1" spans="1:4">
      <c r="A115" s="108" t="s">
        <v>1436</v>
      </c>
      <c r="B115" s="94"/>
      <c r="C115" s="108" t="s">
        <v>1437</v>
      </c>
      <c r="D115" s="94"/>
    </row>
    <row r="116" s="65" customFormat="1" ht="20" customHeight="1" spans="1:4">
      <c r="A116" s="93"/>
      <c r="B116" s="94"/>
      <c r="C116" s="108" t="s">
        <v>1438</v>
      </c>
      <c r="D116" s="94"/>
    </row>
    <row r="117" s="65" customFormat="1" ht="20" customHeight="1" spans="1:4">
      <c r="A117" s="93"/>
      <c r="B117" s="94"/>
      <c r="C117" s="108" t="s">
        <v>1439</v>
      </c>
      <c r="D117" s="107">
        <f>B120-D4-D5-D71-D76-D80-D87-D93-D94-D95-D96-D97-D114-D115-D116</f>
        <v>43915</v>
      </c>
    </row>
    <row r="118" s="65" customFormat="1" ht="20" customHeight="1" spans="1:4">
      <c r="A118" s="93"/>
      <c r="B118" s="94"/>
      <c r="C118" s="108" t="s">
        <v>1440</v>
      </c>
      <c r="D118" s="107">
        <v>43915</v>
      </c>
    </row>
    <row r="119" s="65" customFormat="1" ht="20" customHeight="1" spans="1:4">
      <c r="A119" s="93"/>
      <c r="B119" s="94"/>
      <c r="C119" s="108" t="s">
        <v>1441</v>
      </c>
      <c r="D119" s="107">
        <f>D117-D118</f>
        <v>0</v>
      </c>
    </row>
    <row r="120" s="65" customFormat="1" ht="20" customHeight="1" spans="1:4">
      <c r="A120" s="106" t="s">
        <v>1442</v>
      </c>
      <c r="B120" s="107">
        <f>SUM(B4:B5,B71,B74:B76,B80,B87,B93:B97,B114:B115)</f>
        <v>275758</v>
      </c>
      <c r="C120" s="106" t="s">
        <v>1443</v>
      </c>
      <c r="D120" s="107">
        <f>SUM(D4:D5,D71,D76,D80,D87,D93:D97,D114:D117)</f>
        <v>275758</v>
      </c>
    </row>
  </sheetData>
  <mergeCells count="1">
    <mergeCell ref="A1:D1"/>
  </mergeCells>
  <dataValidations count="1">
    <dataValidation type="decimal" operator="between" allowBlank="1" showInputMessage="1" showErrorMessage="1" sqref="B120 B4:B115 D4:D73 D76:D85 D87:D91 D93:D120">
      <formula1>-99999999999999</formula1>
      <formula2>99999999999999</formula2>
    </dataValidation>
  </dataValidations>
  <pageMargins left="0.751388888888889" right="0.751388888888889" top="1" bottom="1" header="0.5" footer="0.5"/>
  <pageSetup paperSize="9" scale="56" fitToHeight="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73"/>
  <sheetViews>
    <sheetView topLeftCell="A49" workbookViewId="0">
      <selection activeCell="F11" sqref="F11"/>
    </sheetView>
  </sheetViews>
  <sheetFormatPr defaultColWidth="12.9416666666667" defaultRowHeight="15.55" customHeight="1" outlineLevelCol="2"/>
  <cols>
    <col min="1" max="1" width="11.4166666666667" style="65" customWidth="1"/>
    <col min="2" max="2" width="62.6583333333333" style="65" customWidth="1"/>
    <col min="3" max="3" width="23.875" style="65" customWidth="1"/>
    <col min="4" max="256" width="12.9416666666667" style="65" customWidth="1"/>
    <col min="257" max="16384" width="12.9416666666667" style="65"/>
  </cols>
  <sheetData>
    <row r="1" s="65" customFormat="1" ht="40.5" customHeight="1" spans="1:3">
      <c r="A1" s="40" t="s">
        <v>18</v>
      </c>
      <c r="B1" s="40"/>
      <c r="C1" s="40"/>
    </row>
    <row r="2" s="65" customFormat="1" ht="17" customHeight="1" spans="1:3">
      <c r="A2" s="30" t="s">
        <v>17</v>
      </c>
      <c r="B2" s="30"/>
      <c r="C2" s="130" t="s">
        <v>46</v>
      </c>
    </row>
    <row r="3" s="65" customFormat="1" ht="20" customHeight="1" spans="1:3">
      <c r="A3" s="67" t="s">
        <v>76</v>
      </c>
      <c r="B3" s="67" t="s">
        <v>77</v>
      </c>
      <c r="C3" s="67" t="s">
        <v>50</v>
      </c>
    </row>
    <row r="4" s="65" customFormat="1" ht="20" customHeight="1" spans="1:3">
      <c r="A4" s="135"/>
      <c r="B4" s="79" t="s">
        <v>1444</v>
      </c>
      <c r="C4" s="70"/>
    </row>
    <row r="5" s="65" customFormat="1" ht="20" customHeight="1" spans="1:3">
      <c r="A5" s="136">
        <v>10301</v>
      </c>
      <c r="B5" s="69" t="s">
        <v>1445</v>
      </c>
      <c r="C5" s="70"/>
    </row>
    <row r="6" s="65" customFormat="1" ht="20" customHeight="1" spans="1:3">
      <c r="A6" s="136">
        <v>1030102</v>
      </c>
      <c r="B6" s="69" t="s">
        <v>1446</v>
      </c>
      <c r="C6" s="70"/>
    </row>
    <row r="7" s="65" customFormat="1" ht="20" customHeight="1" spans="1:3">
      <c r="A7" s="136">
        <v>103010201</v>
      </c>
      <c r="B7" s="71" t="s">
        <v>1447</v>
      </c>
      <c r="C7" s="70"/>
    </row>
    <row r="8" s="65" customFormat="1" ht="20" customHeight="1" spans="1:3">
      <c r="A8" s="136">
        <v>103010202</v>
      </c>
      <c r="B8" s="71" t="s">
        <v>1448</v>
      </c>
      <c r="C8" s="70"/>
    </row>
    <row r="9" s="65" customFormat="1" ht="20" customHeight="1" spans="1:3">
      <c r="A9" s="136">
        <v>1030106</v>
      </c>
      <c r="B9" s="69" t="s">
        <v>1449</v>
      </c>
      <c r="C9" s="70"/>
    </row>
    <row r="10" s="65" customFormat="1" ht="20" customHeight="1" spans="1:3">
      <c r="A10" s="136">
        <v>1030110</v>
      </c>
      <c r="B10" s="69" t="s">
        <v>1450</v>
      </c>
      <c r="C10" s="70"/>
    </row>
    <row r="11" s="65" customFormat="1" ht="20" customHeight="1" spans="1:3">
      <c r="A11" s="136">
        <v>1030112</v>
      </c>
      <c r="B11" s="69" t="s">
        <v>1451</v>
      </c>
      <c r="C11" s="70"/>
    </row>
    <row r="12" s="65" customFormat="1" ht="20" customHeight="1" spans="1:3">
      <c r="A12" s="136">
        <v>1030121</v>
      </c>
      <c r="B12" s="69" t="s">
        <v>1452</v>
      </c>
      <c r="C12" s="70"/>
    </row>
    <row r="13" s="65" customFormat="1" ht="20" customHeight="1" spans="1:3">
      <c r="A13" s="136">
        <v>1030129</v>
      </c>
      <c r="B13" s="69" t="s">
        <v>1453</v>
      </c>
      <c r="C13" s="70"/>
    </row>
    <row r="14" s="65" customFormat="1" ht="20" customHeight="1" spans="1:3">
      <c r="A14" s="136">
        <v>1030146</v>
      </c>
      <c r="B14" s="69" t="s">
        <v>1454</v>
      </c>
      <c r="C14" s="70"/>
    </row>
    <row r="15" s="65" customFormat="1" ht="20" customHeight="1" spans="1:3">
      <c r="A15" s="136">
        <v>1030147</v>
      </c>
      <c r="B15" s="69" t="s">
        <v>1455</v>
      </c>
      <c r="C15" s="70"/>
    </row>
    <row r="16" s="65" customFormat="1" ht="20" customHeight="1" spans="1:3">
      <c r="A16" s="136">
        <v>1030148</v>
      </c>
      <c r="B16" s="69" t="s">
        <v>1456</v>
      </c>
      <c r="C16" s="70"/>
    </row>
    <row r="17" s="65" customFormat="1" ht="20" customHeight="1" spans="1:3">
      <c r="A17" s="136">
        <v>103014801</v>
      </c>
      <c r="B17" s="71" t="s">
        <v>1457</v>
      </c>
      <c r="C17" s="70"/>
    </row>
    <row r="18" s="65" customFormat="1" ht="20" customHeight="1" spans="1:3">
      <c r="A18" s="136">
        <v>103014802</v>
      </c>
      <c r="B18" s="71" t="s">
        <v>1458</v>
      </c>
      <c r="C18" s="70"/>
    </row>
    <row r="19" s="65" customFormat="1" ht="20" customHeight="1" spans="1:3">
      <c r="A19" s="136">
        <v>103014803</v>
      </c>
      <c r="B19" s="71" t="s">
        <v>1459</v>
      </c>
      <c r="C19" s="70"/>
    </row>
    <row r="20" s="65" customFormat="1" ht="20" customHeight="1" spans="1:3">
      <c r="A20" s="136">
        <v>103014898</v>
      </c>
      <c r="B20" s="71" t="s">
        <v>1460</v>
      </c>
      <c r="C20" s="70"/>
    </row>
    <row r="21" s="65" customFormat="1" ht="20" customHeight="1" spans="1:3">
      <c r="A21" s="136">
        <v>103014899</v>
      </c>
      <c r="B21" s="71" t="s">
        <v>1461</v>
      </c>
      <c r="C21" s="70"/>
    </row>
    <row r="22" s="65" customFormat="1" ht="20" customHeight="1" spans="1:3">
      <c r="A22" s="136">
        <v>1030149</v>
      </c>
      <c r="B22" s="69" t="s">
        <v>1462</v>
      </c>
      <c r="C22" s="70"/>
    </row>
    <row r="23" s="65" customFormat="1" ht="20" customHeight="1" spans="1:3">
      <c r="A23" s="136">
        <v>1030150</v>
      </c>
      <c r="B23" s="69" t="s">
        <v>1463</v>
      </c>
      <c r="C23" s="70"/>
    </row>
    <row r="24" s="65" customFormat="1" ht="20" customHeight="1" spans="1:3">
      <c r="A24" s="136">
        <v>103015001</v>
      </c>
      <c r="B24" s="71" t="s">
        <v>1464</v>
      </c>
      <c r="C24" s="70"/>
    </row>
    <row r="25" s="65" customFormat="1" ht="20" customHeight="1" spans="1:3">
      <c r="A25" s="136">
        <v>103015002</v>
      </c>
      <c r="B25" s="71" t="s">
        <v>1465</v>
      </c>
      <c r="C25" s="70"/>
    </row>
    <row r="26" s="65" customFormat="1" ht="20" customHeight="1" spans="1:3">
      <c r="A26" s="136">
        <v>1030152</v>
      </c>
      <c r="B26" s="69" t="s">
        <v>1466</v>
      </c>
      <c r="C26" s="70"/>
    </row>
    <row r="27" s="65" customFormat="1" ht="20" customHeight="1" spans="1:3">
      <c r="A27" s="136">
        <v>1030153</v>
      </c>
      <c r="B27" s="69" t="s">
        <v>1467</v>
      </c>
      <c r="C27" s="70"/>
    </row>
    <row r="28" s="65" customFormat="1" ht="20" customHeight="1" spans="1:3">
      <c r="A28" s="136">
        <v>1030154</v>
      </c>
      <c r="B28" s="69" t="s">
        <v>1468</v>
      </c>
      <c r="C28" s="70"/>
    </row>
    <row r="29" s="65" customFormat="1" ht="20" customHeight="1" spans="1:3">
      <c r="A29" s="136">
        <v>1030155</v>
      </c>
      <c r="B29" s="69" t="s">
        <v>1469</v>
      </c>
      <c r="C29" s="70"/>
    </row>
    <row r="30" s="65" customFormat="1" ht="20" customHeight="1" spans="1:3">
      <c r="A30" s="136">
        <v>103015501</v>
      </c>
      <c r="B30" s="71" t="s">
        <v>1470</v>
      </c>
      <c r="C30" s="70"/>
    </row>
    <row r="31" s="65" customFormat="1" ht="20" customHeight="1" spans="1:3">
      <c r="A31" s="136">
        <v>103015502</v>
      </c>
      <c r="B31" s="71" t="s">
        <v>1471</v>
      </c>
      <c r="C31" s="70"/>
    </row>
    <row r="32" s="65" customFormat="1" ht="20" customHeight="1" spans="1:3">
      <c r="A32" s="136">
        <v>1030156</v>
      </c>
      <c r="B32" s="69" t="s">
        <v>1472</v>
      </c>
      <c r="C32" s="70"/>
    </row>
    <row r="33" s="65" customFormat="1" ht="20" customHeight="1" spans="1:3">
      <c r="A33" s="136">
        <v>1030157</v>
      </c>
      <c r="B33" s="69" t="s">
        <v>1473</v>
      </c>
      <c r="C33" s="70"/>
    </row>
    <row r="34" s="65" customFormat="1" ht="20" customHeight="1" spans="1:3">
      <c r="A34" s="136">
        <v>1030158</v>
      </c>
      <c r="B34" s="69" t="s">
        <v>1474</v>
      </c>
      <c r="C34" s="70"/>
    </row>
    <row r="35" s="65" customFormat="1" ht="20" customHeight="1" spans="1:3">
      <c r="A35" s="136">
        <v>103015801</v>
      </c>
      <c r="B35" s="71" t="s">
        <v>1475</v>
      </c>
      <c r="C35" s="70"/>
    </row>
    <row r="36" s="65" customFormat="1" ht="20" customHeight="1" spans="1:3">
      <c r="A36" s="136">
        <v>103015803</v>
      </c>
      <c r="B36" s="71" t="s">
        <v>1476</v>
      </c>
      <c r="C36" s="70"/>
    </row>
    <row r="37" s="65" customFormat="1" ht="20" customHeight="1" spans="1:3">
      <c r="A37" s="136">
        <v>1030159</v>
      </c>
      <c r="B37" s="69" t="s">
        <v>1477</v>
      </c>
      <c r="C37" s="70"/>
    </row>
    <row r="38" s="65" customFormat="1" ht="20" customHeight="1" spans="1:3">
      <c r="A38" s="136">
        <v>1030166</v>
      </c>
      <c r="B38" s="69" t="s">
        <v>1478</v>
      </c>
      <c r="C38" s="70"/>
    </row>
    <row r="39" s="65" customFormat="1" ht="20" customHeight="1" spans="1:3">
      <c r="A39" s="136">
        <v>1030168</v>
      </c>
      <c r="B39" s="69" t="s">
        <v>1479</v>
      </c>
      <c r="C39" s="70"/>
    </row>
    <row r="40" s="65" customFormat="1" ht="20" customHeight="1" spans="1:3">
      <c r="A40" s="136">
        <v>1030171</v>
      </c>
      <c r="B40" s="69" t="s">
        <v>1480</v>
      </c>
      <c r="C40" s="70"/>
    </row>
    <row r="41" s="65" customFormat="1" ht="20" customHeight="1" spans="1:3">
      <c r="A41" s="136">
        <v>1030175</v>
      </c>
      <c r="B41" s="69" t="s">
        <v>1481</v>
      </c>
      <c r="C41" s="70"/>
    </row>
    <row r="42" s="65" customFormat="1" ht="20" customHeight="1" spans="1:3">
      <c r="A42" s="136">
        <v>103017501</v>
      </c>
      <c r="B42" s="71" t="s">
        <v>1482</v>
      </c>
      <c r="C42" s="70"/>
    </row>
    <row r="43" s="65" customFormat="1" ht="21" customHeight="1" spans="1:3">
      <c r="A43" s="136">
        <v>103017502</v>
      </c>
      <c r="B43" s="71" t="s">
        <v>1483</v>
      </c>
      <c r="C43" s="70"/>
    </row>
    <row r="44" s="65" customFormat="1" ht="20" customHeight="1" spans="1:3">
      <c r="A44" s="136">
        <v>1030178</v>
      </c>
      <c r="B44" s="69" t="s">
        <v>1484</v>
      </c>
      <c r="C44" s="70"/>
    </row>
    <row r="45" s="65" customFormat="1" ht="20" customHeight="1" spans="1:3">
      <c r="A45" s="136">
        <v>1030180</v>
      </c>
      <c r="B45" s="69" t="s">
        <v>1485</v>
      </c>
      <c r="C45" s="70"/>
    </row>
    <row r="46" s="65" customFormat="1" ht="20" customHeight="1" spans="1:3">
      <c r="A46" s="136">
        <v>103018001</v>
      </c>
      <c r="B46" s="71" t="s">
        <v>1486</v>
      </c>
      <c r="C46" s="70"/>
    </row>
    <row r="47" s="65" customFormat="1" ht="20" customHeight="1" spans="1:3">
      <c r="A47" s="136">
        <v>103018002</v>
      </c>
      <c r="B47" s="71" t="s">
        <v>1487</v>
      </c>
      <c r="C47" s="70"/>
    </row>
    <row r="48" s="65" customFormat="1" ht="20" customHeight="1" spans="1:3">
      <c r="A48" s="136">
        <v>103018003</v>
      </c>
      <c r="B48" s="71" t="s">
        <v>1488</v>
      </c>
      <c r="C48" s="70"/>
    </row>
    <row r="49" s="65" customFormat="1" ht="20" customHeight="1" spans="1:3">
      <c r="A49" s="136">
        <v>103018004</v>
      </c>
      <c r="B49" s="71" t="s">
        <v>1489</v>
      </c>
      <c r="C49" s="70"/>
    </row>
    <row r="50" s="65" customFormat="1" ht="20" customHeight="1" spans="1:3">
      <c r="A50" s="136">
        <v>103018005</v>
      </c>
      <c r="B50" s="71" t="s">
        <v>1490</v>
      </c>
      <c r="C50" s="70"/>
    </row>
    <row r="51" s="65" customFormat="1" ht="20" customHeight="1" spans="1:3">
      <c r="A51" s="136">
        <v>103018006</v>
      </c>
      <c r="B51" s="71" t="s">
        <v>1491</v>
      </c>
      <c r="C51" s="70"/>
    </row>
    <row r="52" s="65" customFormat="1" ht="20" customHeight="1" spans="1:3">
      <c r="A52" s="136">
        <v>103018007</v>
      </c>
      <c r="B52" s="71" t="s">
        <v>1492</v>
      </c>
      <c r="C52" s="72"/>
    </row>
    <row r="53" s="65" customFormat="1" ht="20" customHeight="1" spans="1:3">
      <c r="A53" s="136">
        <v>1030181</v>
      </c>
      <c r="B53" s="137" t="s">
        <v>1493</v>
      </c>
      <c r="C53" s="70"/>
    </row>
    <row r="54" s="65" customFormat="1" ht="20" customHeight="1" spans="1:3">
      <c r="A54" s="136">
        <v>1030199</v>
      </c>
      <c r="B54" s="69" t="s">
        <v>1494</v>
      </c>
      <c r="C54" s="75"/>
    </row>
    <row r="55" s="65" customFormat="1" ht="20" customHeight="1" spans="1:3">
      <c r="A55" s="136">
        <v>10310</v>
      </c>
      <c r="B55" s="69" t="s">
        <v>1495</v>
      </c>
      <c r="C55" s="70"/>
    </row>
    <row r="56" s="65" customFormat="1" ht="20" customHeight="1" spans="1:3">
      <c r="A56" s="136">
        <v>1031003</v>
      </c>
      <c r="B56" s="69" t="s">
        <v>1496</v>
      </c>
      <c r="C56" s="70"/>
    </row>
    <row r="57" s="65" customFormat="1" ht="20" customHeight="1" spans="1:3">
      <c r="A57" s="136">
        <v>1031005</v>
      </c>
      <c r="B57" s="69" t="s">
        <v>1497</v>
      </c>
      <c r="C57" s="70"/>
    </row>
    <row r="58" s="65" customFormat="1" ht="20" customHeight="1" spans="1:3">
      <c r="A58" s="136">
        <v>1031006</v>
      </c>
      <c r="B58" s="69" t="s">
        <v>1498</v>
      </c>
      <c r="C58" s="70"/>
    </row>
    <row r="59" s="65" customFormat="1" ht="20" customHeight="1" spans="1:3">
      <c r="A59" s="136">
        <v>103100601</v>
      </c>
      <c r="B59" s="71" t="s">
        <v>1499</v>
      </c>
      <c r="C59" s="70"/>
    </row>
    <row r="60" s="65" customFormat="1" ht="20" customHeight="1" spans="1:3">
      <c r="A60" s="136">
        <v>103100602</v>
      </c>
      <c r="B60" s="71" t="s">
        <v>1500</v>
      </c>
      <c r="C60" s="70"/>
    </row>
    <row r="61" s="65" customFormat="1" ht="20" customHeight="1" spans="1:3">
      <c r="A61" s="136">
        <v>103100699</v>
      </c>
      <c r="B61" s="71" t="s">
        <v>1501</v>
      </c>
      <c r="C61" s="70"/>
    </row>
    <row r="62" s="65" customFormat="1" ht="20" customHeight="1" spans="1:3">
      <c r="A62" s="136">
        <v>1031008</v>
      </c>
      <c r="B62" s="69" t="s">
        <v>1502</v>
      </c>
      <c r="C62" s="70"/>
    </row>
    <row r="63" s="65" customFormat="1" ht="20" customHeight="1" spans="1:3">
      <c r="A63" s="136">
        <v>1031009</v>
      </c>
      <c r="B63" s="69" t="s">
        <v>1503</v>
      </c>
      <c r="C63" s="70"/>
    </row>
    <row r="64" s="65" customFormat="1" ht="20" customHeight="1" spans="1:3">
      <c r="A64" s="136">
        <v>1031010</v>
      </c>
      <c r="B64" s="69" t="s">
        <v>1504</v>
      </c>
      <c r="C64" s="70"/>
    </row>
    <row r="65" s="65" customFormat="1" ht="20" customHeight="1" spans="1:3">
      <c r="A65" s="136">
        <v>1031011</v>
      </c>
      <c r="B65" s="69" t="s">
        <v>1505</v>
      </c>
      <c r="C65" s="70"/>
    </row>
    <row r="66" s="65" customFormat="1" ht="20" customHeight="1" spans="1:3">
      <c r="A66" s="136">
        <v>1031012</v>
      </c>
      <c r="B66" s="69" t="s">
        <v>1506</v>
      </c>
      <c r="C66" s="70"/>
    </row>
    <row r="67" s="65" customFormat="1" ht="20" customHeight="1" spans="1:3">
      <c r="A67" s="136">
        <v>1031013</v>
      </c>
      <c r="B67" s="69" t="s">
        <v>1507</v>
      </c>
      <c r="C67" s="70"/>
    </row>
    <row r="68" s="65" customFormat="1" ht="20" customHeight="1" spans="1:3">
      <c r="A68" s="136">
        <v>103101301</v>
      </c>
      <c r="B68" s="71" t="s">
        <v>1508</v>
      </c>
      <c r="C68" s="70"/>
    </row>
    <row r="69" s="65" customFormat="1" ht="20" customHeight="1" spans="1:3">
      <c r="A69" s="136">
        <v>103101399</v>
      </c>
      <c r="B69" s="71" t="s">
        <v>1509</v>
      </c>
      <c r="C69" s="70"/>
    </row>
    <row r="70" s="65" customFormat="1" ht="20" customHeight="1" spans="1:3">
      <c r="A70" s="136">
        <v>1031014</v>
      </c>
      <c r="B70" s="69" t="s">
        <v>1510</v>
      </c>
      <c r="C70" s="70"/>
    </row>
    <row r="71" s="65" customFormat="1" ht="20" customHeight="1" spans="1:3">
      <c r="A71" s="136">
        <v>1031099</v>
      </c>
      <c r="B71" s="69" t="s">
        <v>1511</v>
      </c>
      <c r="C71" s="70"/>
    </row>
    <row r="72" s="65" customFormat="1" ht="20" customHeight="1" spans="1:3">
      <c r="A72" s="136">
        <v>103109998</v>
      </c>
      <c r="B72" s="71" t="s">
        <v>1512</v>
      </c>
      <c r="C72" s="70"/>
    </row>
    <row r="73" s="65" customFormat="1" ht="20" customHeight="1" spans="1:3">
      <c r="A73" s="136">
        <v>103109999</v>
      </c>
      <c r="B73" s="71" t="s">
        <v>1513</v>
      </c>
      <c r="C73" s="70"/>
    </row>
  </sheetData>
  <mergeCells count="1">
    <mergeCell ref="A1:C1"/>
  </mergeCells>
  <pageMargins left="0.751388888888889" right="0.751388888888889" top="1" bottom="1" header="0.5" footer="0.5"/>
  <pageSetup paperSize="9" scale="8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22</vt:i4>
      </vt:variant>
    </vt:vector>
  </HeadingPairs>
  <TitlesOfParts>
    <vt:vector size="22" baseType="lpstr">
      <vt:lpstr>目录</vt:lpstr>
      <vt:lpstr>表1</vt:lpstr>
      <vt:lpstr>表2</vt:lpstr>
      <vt:lpstr>表3</vt:lpstr>
      <vt:lpstr>表4</vt:lpstr>
      <vt:lpstr>表5</vt:lpstr>
      <vt:lpstr>表6</vt:lpstr>
      <vt:lpstr>表7</vt:lpstr>
      <vt:lpstr>表8</vt:lpstr>
      <vt:lpstr>表9</vt:lpstr>
      <vt:lpstr>表10</vt:lpstr>
      <vt:lpstr>表11</vt:lpstr>
      <vt:lpstr>表12</vt:lpstr>
      <vt:lpstr>表13</vt:lpstr>
      <vt:lpstr>表14</vt:lpstr>
      <vt:lpstr>表15</vt:lpstr>
      <vt:lpstr>表16</vt:lpstr>
      <vt:lpstr>表17</vt:lpstr>
      <vt:lpstr>表18</vt:lpstr>
      <vt:lpstr>表19</vt:lpstr>
      <vt:lpstr>表20</vt:lpstr>
      <vt:lpstr>表21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柳柳六啾啾</dc:creator>
  <cp:lastModifiedBy>西 an</cp:lastModifiedBy>
  <dcterms:created xsi:type="dcterms:W3CDTF">2023-09-04T07:37:00Z</dcterms:created>
  <dcterms:modified xsi:type="dcterms:W3CDTF">2025-10-28T17:12:52Z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DBFBF0575FEA40BAAB2D37A2AFFA4C45_13</vt:lpwstr>
  </property>
  <property fmtid="{D5CDD505-2E9C-101B-9397-08002B2CF9AE}" pid="3" name="KSOProductBuildVer">
    <vt:lpwstr>2052-12.8.2.21176</vt:lpwstr>
  </property>
</Properties>
</file>