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tabRatio="792"/>
  </bookViews>
  <sheets>
    <sheet name="收支总体情况表" sheetId="21" r:id="rId1"/>
    <sheet name="收入总体情况表" sheetId="31" r:id="rId2"/>
    <sheet name="支出总体情况" sheetId="23" r:id="rId3"/>
    <sheet name="支出总体情况 (原公式，此表不插入Word)" sheetId="33" state="hidden" r:id="rId4"/>
    <sheet name="财政拨款收支总体情况表" sheetId="24" r:id="rId5"/>
    <sheet name="一般公共预算支出情况表" sheetId="25" r:id="rId6"/>
    <sheet name="基本支出情况表" sheetId="26" r:id="rId7"/>
    <sheet name="三公经费支出情况表" sheetId="27" r:id="rId8"/>
    <sheet name="政府性基金预算支出情况表" sheetId="28" r:id="rId9"/>
    <sheet name="国有资本经营预算收支情况表" sheetId="29" r:id="rId10"/>
    <sheet name="项目支出预算绩效目标表" sheetId="32" r:id="rId11"/>
    <sheet name="项目支出统计表" sheetId="19" state="hidden" r:id="rId12"/>
  </sheets>
  <definedNames>
    <definedName name="_xlnm._FilterDatabase" localSheetId="3" hidden="1">'支出总体情况 (原公式，此表不插入Word)'!$A$7:$L$68</definedName>
    <definedName name="_xlnm.Print_Titles" localSheetId="11">项目支出统计表!$2:$4</definedName>
    <definedName name="_xlnm.Print_Titles" localSheetId="4">财政拨款收支总体情况表!$2:$5</definedName>
    <definedName name="_xlnm.Print_Titles" localSheetId="6">基本支出情况表!$2:$6</definedName>
    <definedName name="_xlnm.Print_Titles" localSheetId="0">收支总体情况表!$1:$5</definedName>
    <definedName name="_xlnm.Print_Area" localSheetId="0">收支总体情况表!$A$1:$D$54</definedName>
    <definedName name="_xlnm.Print_Area" localSheetId="2">支出总体情况!$A$1:$I$66</definedName>
    <definedName name="_xlnm.Print_Area" localSheetId="4">财政拨款收支总体情况表!$A$1:$N$40</definedName>
    <definedName name="_xlnm.Print_Area" localSheetId="5">一般公共预算支出情况表!$A$1:$I$59</definedName>
    <definedName name="_xlnm.Print_Area" localSheetId="6">基本支出情况表!$A$1:$E$36</definedName>
    <definedName name="_xlnm.Print_Area" localSheetId="3">'支出总体情况 (原公式，此表不插入Word)'!$A$1:$I$65</definedName>
    <definedName name="_xlnm._FilterDatabase" localSheetId="2" hidden="1">支出总体情况!$A$7:$L$69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<sst xmlns="http://schemas.openxmlformats.org/spreadsheetml/2006/main" count="642" uniqueCount="398">
  <si>
    <t>附件2</t>
  </si>
  <si>
    <t>表一</t>
  </si>
  <si>
    <t>2026年大武口区部门收支总体情况表</t>
  </si>
  <si>
    <t>填报单位名称：大武口区自然资源局</t>
  </si>
  <si>
    <t>单位：元</t>
  </si>
  <si>
    <t>收     入</t>
  </si>
  <si>
    <t>支     出</t>
  </si>
  <si>
    <t>项目</t>
  </si>
  <si>
    <t>预算数</t>
  </si>
  <si>
    <t>一、财政拨款预算收入</t>
  </si>
  <si>
    <t>一、本年支出</t>
  </si>
  <si>
    <t xml:space="preserve">    （1）一般公共预算财政拨款收入</t>
  </si>
  <si>
    <t>（一）一般公共服务支出</t>
  </si>
  <si>
    <t xml:space="preserve">    （2） 政府性基金预算财政拨款收入</t>
  </si>
  <si>
    <t>（二）外交支出</t>
  </si>
  <si>
    <t>二、事业预算收入</t>
  </si>
  <si>
    <t>（三）国防支出</t>
  </si>
  <si>
    <t xml:space="preserve">    其中：非同级财政拨款（科研及辅助活动）</t>
  </si>
  <si>
    <t>（四）公共安全支出</t>
  </si>
  <si>
    <t xml:space="preserve">          纳入财政专户管理的非税收入</t>
  </si>
  <si>
    <t>（五）教育支出</t>
  </si>
  <si>
    <t>三、上级补助预算收入</t>
  </si>
  <si>
    <t>（六）科学技术支出</t>
  </si>
  <si>
    <t>四、附属单位上缴预算收入</t>
  </si>
  <si>
    <t>（七）文化旅游体育与传媒支出</t>
  </si>
  <si>
    <t>五、经营预算收入</t>
  </si>
  <si>
    <t>（八）社会保障和就业支出</t>
  </si>
  <si>
    <t>六、债务预算收入</t>
  </si>
  <si>
    <t>（九）社会保险基金支出</t>
  </si>
  <si>
    <t>七、非同级财政拨款预算收入</t>
  </si>
  <si>
    <t>（十）卫生健康支出</t>
  </si>
  <si>
    <t>八、投资预算收益</t>
  </si>
  <si>
    <t>（十一）节能环保支出</t>
  </si>
  <si>
    <t>九、其他预算收入</t>
  </si>
  <si>
    <t>（十二）城乡社区支出</t>
  </si>
  <si>
    <t>十、政府性基金上级补助收入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</si>
  <si>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</si>
  <si>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</si>
  <si>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</si>
  <si>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</si>
  <si>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</si>
  <si>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</si>
  <si>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</si>
  <si>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</si>
  <si>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</si>
  <si>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（二十三）国有资本经营预算支出</t>
  </si>
  <si>
    <t>（二十四）灾害防治及应急管理支出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</si>
  <si>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</si>
  <si>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</si>
  <si>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</si>
  <si>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</si>
  <si>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</si>
  <si>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</si>
  <si>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</si>
  <si>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本年收入合计</t>
  </si>
  <si>
    <t xml:space="preserve"> 本年支出合计</t>
  </si>
  <si>
    <t>十一、上年结转</t>
  </si>
  <si>
    <t xml:space="preserve"> 二、年末结转结余</t>
  </si>
  <si>
    <t xml:space="preserve">    （1）财政拨款结转</t>
  </si>
  <si>
    <t xml:space="preserve">     （1）财政拨款结转</t>
  </si>
  <si>
    <t xml:space="preserve">          其中：一般公共预算财政拨款收入</t>
  </si>
  <si>
    <t xml:space="preserve">           其中：一般公共预算财政拨款收入</t>
  </si>
  <si>
    <t xml:space="preserve">                政府性基金预算财政拨款收入</t>
  </si>
  <si>
    <t xml:space="preserve">                 政府性基金预算财政拨款收入</t>
  </si>
  <si>
    <t xml:space="preserve">                国有资本经营预算财政拨款收入</t>
  </si>
  <si>
    <t xml:space="preserve">                 国有资本经营预算财政拨款
                 收入</t>
  </si>
  <si>
    <t xml:space="preserve">    （2）非财政拨款结转</t>
  </si>
  <si>
    <t xml:space="preserve">     （2）财政拨款结余</t>
  </si>
  <si>
    <t xml:space="preserve">          其中：本级横向财政拨款</t>
  </si>
  <si>
    <t xml:space="preserve">                非本级财政拨款</t>
  </si>
  <si>
    <t xml:space="preserve">     （3）非财政拨款结转</t>
  </si>
  <si>
    <t xml:space="preserve">           其中：本级横向财政拨款</t>
  </si>
  <si>
    <t xml:space="preserve">                 非本级财政拨款</t>
  </si>
  <si>
    <t xml:space="preserve">     （4）非财政拨款结余</t>
  </si>
  <si>
    <t xml:space="preserve">     （5）专用结余</t>
  </si>
  <si>
    <t xml:space="preserve">     （6）经营结余</t>
  </si>
  <si>
    <t>收入总计</t>
  </si>
  <si>
    <t xml:space="preserve"> 支出总计</t>
  </si>
  <si>
    <t>表二</t>
  </si>
  <si>
    <t>2026年大武口区部门收入总体情况表</t>
  </si>
  <si>
    <t xml:space="preserve"> 单位：元</t>
  </si>
  <si>
    <t>单位编码</t>
  </si>
  <si>
    <t>单位名称</t>
  </si>
  <si>
    <t>合计</t>
  </si>
  <si>
    <t>财政拨款收入</t>
  </si>
  <si>
    <t>事业单位经营收入</t>
  </si>
  <si>
    <t>上级补助收入</t>
  </si>
  <si>
    <t>附属单位上缴预算收入</t>
  </si>
  <si>
    <t>经营预算收入</t>
  </si>
  <si>
    <t>债务预算收入</t>
  </si>
  <si>
    <t>上年结转</t>
  </si>
  <si>
    <t>非同级财政拨款预算收入</t>
  </si>
  <si>
    <t>投资预算收益</t>
  </si>
  <si>
    <t>其他预算收入</t>
  </si>
  <si>
    <t>小计</t>
  </si>
  <si>
    <t>一般公共财政预算拨款收入</t>
  </si>
  <si>
    <t>政府性基金预算拨款收入</t>
  </si>
  <si>
    <t>金额</t>
  </si>
  <si>
    <t>其中：纳入财政专户管理的非税收入</t>
  </si>
  <si>
    <t>非本级财政拨款</t>
  </si>
  <si>
    <t>本级横向财政拨款</t>
  </si>
  <si>
    <t>**</t>
  </si>
  <si>
    <t>大武口区自然资源局</t>
  </si>
  <si>
    <t>表三</t>
  </si>
  <si>
    <t>2026年大武口区部门支出总体情况表</t>
  </si>
  <si>
    <t xml:space="preserve">填报单位名称：大武口区自然资源局                                                                                                                        </t>
  </si>
  <si>
    <t>功能分类科目</t>
  </si>
  <si>
    <t>2025年预算数</t>
  </si>
  <si>
    <t>2026年预算数（支出类别）</t>
  </si>
  <si>
    <t>2026年预算数与2025年预算数对比</t>
  </si>
  <si>
    <t>基本支出</t>
  </si>
  <si>
    <t>项目支出</t>
  </si>
  <si>
    <t>增减额</t>
  </si>
  <si>
    <r>
      <rPr>
        <b/>
        <sz val="10"/>
        <color rgb="FF000000"/>
        <rFont val="宋体"/>
        <charset val="134"/>
      </rPr>
      <t>增减</t>
    </r>
    <r>
      <rPr>
        <b/>
        <sz val="10"/>
        <color rgb="FF000000"/>
        <rFont val="宋体"/>
        <charset val="134"/>
      </rPr>
      <t>%</t>
    </r>
  </si>
  <si>
    <t>科目编码</t>
  </si>
  <si>
    <t>科目名称</t>
  </si>
  <si>
    <t>一般公共服务支出</t>
  </si>
  <si>
    <t>商贸事务</t>
  </si>
  <si>
    <t xml:space="preserve"> 招商引资</t>
  </si>
  <si>
    <t>　　社会保障和就业支出</t>
  </si>
  <si>
    <t>　　　行政事业单位养老支出</t>
  </si>
  <si>
    <t>　　　　机关事业单位基本养老保险缴费支出</t>
  </si>
  <si>
    <t>　　　　机关事业单位职业年金缴费支出</t>
  </si>
  <si>
    <t>　　　就业补助</t>
  </si>
  <si>
    <t>　　　　其他就业补助支出</t>
  </si>
  <si>
    <t>　　卫生健康支出</t>
  </si>
  <si>
    <t>　　　行政事业单位医疗</t>
  </si>
  <si>
    <t>　　　　行政单位医疗</t>
  </si>
  <si>
    <t>　　　　事业单位医疗</t>
  </si>
  <si>
    <t>　　　　公务员医疗补助</t>
  </si>
  <si>
    <t>　　　　其他行政事业单位医疗支出</t>
  </si>
  <si>
    <t>　　节能环保支出</t>
  </si>
  <si>
    <t>环境保护管理事务</t>
  </si>
  <si>
    <t>其他环境保护管理事务支出</t>
  </si>
  <si>
    <t>污染防治</t>
  </si>
  <si>
    <t>水体</t>
  </si>
  <si>
    <t>　　　自然生态保护</t>
  </si>
  <si>
    <t>　　　　生态保护</t>
  </si>
  <si>
    <t>　　　　草原生态修复治理</t>
  </si>
  <si>
    <t xml:space="preserve">       其他自然生态保护支出</t>
  </si>
  <si>
    <t>风沙荒漠治理</t>
  </si>
  <si>
    <t>其他风沙荒漠治理支出</t>
  </si>
  <si>
    <t>超长期特别国债安排的支出</t>
  </si>
  <si>
    <t>“三北”工程建设</t>
  </si>
  <si>
    <t>其他节能环保支出</t>
  </si>
  <si>
    <t>城乡社区支出</t>
  </si>
  <si>
    <t>城乡社区管理事务</t>
  </si>
  <si>
    <t xml:space="preserve"> 一般行政管理事务</t>
  </si>
  <si>
    <t>国有土地使用权出让收入安排的支出</t>
  </si>
  <si>
    <t>其他国有土地使用权出让收入安排的支出</t>
  </si>
  <si>
    <t>　　农林水支出</t>
  </si>
  <si>
    <t>　　　林业和草原</t>
  </si>
  <si>
    <t>　　　　森林资源培育</t>
  </si>
  <si>
    <t>森林生态效益补偿</t>
  </si>
  <si>
    <t>草原管理</t>
  </si>
  <si>
    <t xml:space="preserve"> 其他林业和草原支出</t>
  </si>
  <si>
    <t>水利</t>
  </si>
  <si>
    <t xml:space="preserve"> 水利工程建设</t>
  </si>
  <si>
    <t>巩固拓展脱贫攻坚成果衔接乡村振兴</t>
  </si>
  <si>
    <t>其他巩固拓展脱贫衔接乡村振兴支出</t>
  </si>
  <si>
    <t>　　自然资源海洋气象等支出</t>
  </si>
  <si>
    <t>　　　自然资源事务</t>
  </si>
  <si>
    <t>　　　　行政运行</t>
  </si>
  <si>
    <t>自然资源利用与保护</t>
  </si>
  <si>
    <t>　　　　事业运行</t>
  </si>
  <si>
    <t>其他自然资源事务支出</t>
  </si>
  <si>
    <t>　　住房保障支出</t>
  </si>
  <si>
    <t>　　　住房改革支出</t>
  </si>
  <si>
    <t>　　　　住房公积金</t>
  </si>
  <si>
    <t>　　　　购房补贴</t>
  </si>
  <si>
    <t>灾害防治及应急管理支出</t>
  </si>
  <si>
    <t>自然灾害防治</t>
  </si>
  <si>
    <t>地质灾害防治</t>
  </si>
  <si>
    <t>巩固脱贫攻坚成果衔接乡村振兴</t>
  </si>
  <si>
    <t>水利工程建设</t>
  </si>
  <si>
    <t>其他巩固脱贫衔接乡村振兴支出</t>
  </si>
  <si>
    <t>表四</t>
  </si>
  <si>
    <t>2026年大武口区部门财政拨款收支总体情况表</t>
  </si>
  <si>
    <t>收                  入</t>
  </si>
  <si>
    <t>支                 出</t>
  </si>
  <si>
    <t>项目名称</t>
  </si>
  <si>
    <t>功能科目分类名称</t>
  </si>
  <si>
    <t>一般公共预算支出</t>
  </si>
  <si>
    <t>政府性基金支出</t>
  </si>
  <si>
    <t>国有资本经营预算支出</t>
  </si>
  <si>
    <t>部门经济分类
科目名称</t>
  </si>
  <si>
    <t>政府经济分类
科目名称</t>
  </si>
  <si>
    <t>（一）一般公共预算财政拨款</t>
  </si>
  <si>
    <t>201--一般公共服务支出</t>
  </si>
  <si>
    <t>301--工资福利支出</t>
  </si>
  <si>
    <t>501--机关工资福利支出</t>
  </si>
  <si>
    <t>　　　1、经费拨款</t>
  </si>
  <si>
    <t>202--外交支出</t>
  </si>
  <si>
    <t>302--商品和服务支出</t>
  </si>
  <si>
    <t>502--机关商品和服务支出</t>
  </si>
  <si>
    <t>　　　2、自治区一般性转移支付</t>
  </si>
  <si>
    <t>203--国防支出</t>
  </si>
  <si>
    <t>303--对个人和家庭的补助</t>
  </si>
  <si>
    <t>503--机关资本性支出（一）</t>
  </si>
  <si>
    <t>　　　3、自治区专项转移支付</t>
  </si>
  <si>
    <t>204--公共安全支出</t>
  </si>
  <si>
    <t>307--债务利息及费用支出</t>
  </si>
  <si>
    <t>504--机关资本性支出（二）</t>
  </si>
  <si>
    <t>　　　4、市级一般性转移支付</t>
  </si>
  <si>
    <t>205--教育支出</t>
  </si>
  <si>
    <t>309--资本性支出（基本建设）</t>
  </si>
  <si>
    <t>505--对事业单位经常性补助</t>
  </si>
  <si>
    <t>　　　5、市级专项转移支付</t>
  </si>
  <si>
    <t>206--科学技术支出</t>
  </si>
  <si>
    <t>310--资本性支出</t>
  </si>
  <si>
    <t>506--对事业单位资本性补助</t>
  </si>
  <si>
    <t>207--文化旅游体育与传媒支出</t>
  </si>
  <si>
    <t>311--对企业补助（基本建设）</t>
  </si>
  <si>
    <t>507--对企业补助</t>
  </si>
  <si>
    <t>（二）政府性基金上级补助收入</t>
  </si>
  <si>
    <t>208--社会保障和就业支出</t>
  </si>
  <si>
    <t>312--对企业补助</t>
  </si>
  <si>
    <t>508--对企业资本性 支出</t>
  </si>
  <si>
    <t>（三） 国有资本经营预算上级补助收入</t>
  </si>
  <si>
    <t>209--社会保险基金支出</t>
  </si>
  <si>
    <t>313--对社会保障基金补助</t>
  </si>
  <si>
    <t>509--对个人和家庭的补助</t>
  </si>
  <si>
    <t>210--卫生健康支出</t>
  </si>
  <si>
    <t>399--其他支出</t>
  </si>
  <si>
    <t>510--对社会保障基金补助</t>
  </si>
  <si>
    <t>211--节能环保支出</t>
  </si>
  <si>
    <t>511--债务利息及费用支出</t>
  </si>
  <si>
    <t>212--城乡社区支出</t>
  </si>
  <si>
    <t>512--债务还本支出</t>
  </si>
  <si>
    <t>213--农林水支出</t>
  </si>
  <si>
    <t>513--转移性支出</t>
  </si>
  <si>
    <t>214--交通运输支出</t>
  </si>
  <si>
    <t>514--预备费及预留</t>
  </si>
  <si>
    <t>215--资源勘探工业信息等支出</t>
  </si>
  <si>
    <t>599--其他支出</t>
  </si>
  <si>
    <t>216--商业服务业等支出</t>
  </si>
  <si>
    <t>217--金融支出</t>
  </si>
  <si>
    <t>219--援助其他地区支出</t>
  </si>
  <si>
    <t>220--国土自然资源海洋气象等支出</t>
  </si>
  <si>
    <t>221--住房保障支出</t>
  </si>
  <si>
    <t>222--粮油物资储备支出</t>
  </si>
  <si>
    <t>223--国有资本经营预算支出</t>
  </si>
  <si>
    <t>224--灾害防治及应急管理支出</t>
  </si>
  <si>
    <t>227--预备费</t>
  </si>
  <si>
    <t>229--其他支出</t>
  </si>
  <si>
    <t>230--转移性支出</t>
  </si>
  <si>
    <t>231--债务还本指出</t>
  </si>
  <si>
    <t>232--债务付息支出</t>
  </si>
  <si>
    <t>233--债务发行费用支出</t>
  </si>
  <si>
    <t>一、本年收入</t>
  </si>
  <si>
    <t>二、上年结转结余</t>
  </si>
  <si>
    <t>二、年末结转结余</t>
  </si>
  <si>
    <t>（二）政府性基金</t>
  </si>
  <si>
    <t>（三） 国有资本经营预算</t>
  </si>
  <si>
    <t>收  入  总  计</t>
  </si>
  <si>
    <t>支  出  总  计</t>
  </si>
  <si>
    <t>表五</t>
  </si>
  <si>
    <t>2026年大武口区部门一般公共预算支出情况表</t>
  </si>
  <si>
    <t xml:space="preserve">填报单位名称：大武口区自然资源局                                                                                                </t>
  </si>
  <si>
    <t>总计</t>
  </si>
  <si>
    <t>一般公共预算财政拨款</t>
  </si>
  <si>
    <t>功能科目编码</t>
  </si>
  <si>
    <t>功能科目名称</t>
  </si>
  <si>
    <t>经费拨款</t>
  </si>
  <si>
    <t>自治区一般性转移支付</t>
  </si>
  <si>
    <t>自治区专项转移支付</t>
  </si>
  <si>
    <t>市级专项转移支付</t>
  </si>
  <si>
    <t>合             计</t>
  </si>
  <si>
    <t>表六</t>
  </si>
  <si>
    <t>2026年大武口区一般公共部门预算基本支出情况表</t>
  </si>
  <si>
    <t>经济科目</t>
  </si>
  <si>
    <t>基本支出预算</t>
  </si>
  <si>
    <t>经济科目编码</t>
  </si>
  <si>
    <t>经济科目名称</t>
  </si>
  <si>
    <t>人员支出</t>
  </si>
  <si>
    <t>日常公用支出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</si>
  <si>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</si>
  <si>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</si>
  <si>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</si>
  <si>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</si>
  <si>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</si>
  <si>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</si>
  <si>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</si>
  <si>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</si>
  <si>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</si>
  <si>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</si>
  <si>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</si>
  <si>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</si>
  <si>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</si>
  <si>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商品和服务支出</t>
  </si>
  <si>
    <t>办公费</t>
  </si>
  <si>
    <t>邮电费</t>
  </si>
  <si>
    <t>差旅费</t>
  </si>
  <si>
    <t>维修(护)费</t>
  </si>
  <si>
    <t>租赁费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</si>
  <si>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</si>
  <si>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</si>
  <si>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</si>
  <si>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</si>
  <si>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</si>
  <si>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</si>
  <si>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其他对个人和家庭的补助支出</t>
  </si>
  <si>
    <t>资本性支出</t>
  </si>
  <si>
    <t>办公设备购置</t>
  </si>
  <si>
    <t>注：请填加或删除单位的相应科目，注意表格公式，填加或删除后请拉公式核对数据。</t>
  </si>
  <si>
    <t>表七</t>
  </si>
  <si>
    <t>2026年大武口区部门一般公共预算“三公”经费支出情况表</t>
  </si>
  <si>
    <t>预算单位</t>
  </si>
  <si>
    <t>2025年执行数</t>
  </si>
  <si>
    <t>2026年预算数</t>
  </si>
  <si>
    <t>因公出国（境）</t>
  </si>
  <si>
    <t>公务用车购置及运行费</t>
  </si>
  <si>
    <t>公务接待费</t>
  </si>
  <si>
    <t>公务车辆购置费</t>
  </si>
  <si>
    <t>公车运行维护费</t>
  </si>
  <si>
    <t>表八</t>
  </si>
  <si>
    <t>2026年大武口区部门政府性基金预算支出情况表</t>
  </si>
  <si>
    <t>填报单位名称：大武口区自然资源局　　　</t>
  </si>
  <si>
    <t>2026年预算</t>
  </si>
  <si>
    <t>2026年预算数与2025年预算数  对比</t>
  </si>
  <si>
    <t>支出功能分类科目编码</t>
  </si>
  <si>
    <t>增减%</t>
  </si>
  <si>
    <t>人员经费</t>
  </si>
  <si>
    <t>日常公用经费</t>
  </si>
  <si>
    <t>表九</t>
  </si>
  <si>
    <t>2026年大武口区部门国有资本经营预算收支情况表</t>
  </si>
  <si>
    <t>填报单位名称：大武口区自然资源局　　　　　</t>
  </si>
  <si>
    <t>2026年预算收入（含结转结余）</t>
  </si>
  <si>
    <t>2026年预算支出</t>
  </si>
  <si>
    <t>表十</t>
  </si>
  <si>
    <t>2026年大武口区项目支出预算绩效目标表</t>
  </si>
  <si>
    <t>（2026年度）</t>
  </si>
  <si>
    <t>填报单位名称：大武口区自然资源局　</t>
  </si>
  <si>
    <t>日元贷款利息</t>
  </si>
  <si>
    <t>主管部门</t>
  </si>
  <si>
    <t>大武口区政府</t>
  </si>
  <si>
    <t>实施单位</t>
  </si>
  <si>
    <t>区自然资源局</t>
  </si>
  <si>
    <t>项目属性</t>
  </si>
  <si>
    <t>项目期</t>
  </si>
  <si>
    <t>项目资金
（万元）</t>
  </si>
  <si>
    <t xml:space="preserve"> 年度资金总额：</t>
  </si>
  <si>
    <t xml:space="preserve">      其中：财政拨款</t>
  </si>
  <si>
    <t xml:space="preserve">           其他资金</t>
  </si>
  <si>
    <t>年度总体目标</t>
  </si>
  <si>
    <t xml:space="preserve">
 目标1：治理荒滩戈壁，改善石嘴山贺兰山东麓生态环境，提高风沙区农民收入和生活水平，在大武口区的星海湖周边、贺兰山东麓的归德沟、西山防护林、南沙窝、大武口工业园区实施日元贷款生态环境综合治理项目，通过此项目的实施及大地提高了大武口城市的品位。有效改善人居环境，提高人民的生活质量，良好的生态环境能够吸引投资
 </t>
  </si>
  <si>
    <t>绩
效
指
标</t>
  </si>
  <si>
    <t>一级指标</t>
  </si>
  <si>
    <t>二级指标</t>
  </si>
  <si>
    <t>三级指标</t>
  </si>
  <si>
    <t>指标值</t>
  </si>
  <si>
    <t>产出指标</t>
  </si>
  <si>
    <t>数量指标
（必填硬性指标）</t>
  </si>
  <si>
    <t xml:space="preserve"> 指标1：造林面积（万亩）</t>
  </si>
  <si>
    <t>1.3万亩</t>
  </si>
  <si>
    <t>质量指标
（必填）</t>
  </si>
  <si>
    <t xml:space="preserve"> 指标1：造林质量达标情况（合格率）</t>
  </si>
  <si>
    <t>质量合格</t>
  </si>
  <si>
    <t>时效指标
（必填）</t>
  </si>
  <si>
    <t xml:space="preserve"> 指标1：及时偿还日元贷款本金和利息</t>
  </si>
  <si>
    <t>≥95%</t>
  </si>
  <si>
    <t>成本指标
（必填硬性指标）</t>
  </si>
  <si>
    <t xml:space="preserve"> 指标1：偿还日元贷款本金和利息</t>
  </si>
  <si>
    <t>46万</t>
  </si>
  <si>
    <t>社会效益
指标
（必填）</t>
  </si>
  <si>
    <t xml:space="preserve"> 指标1：增加林地林木资源，有效控制水土流失、丰富生物多样性，维护森林健康的程度</t>
  </si>
  <si>
    <t>生态效益
指标
（选填）</t>
  </si>
  <si>
    <t xml:space="preserve"> 指标1：满足人民群众日益增长的优美生态环境需要（是否明显）</t>
  </si>
  <si>
    <t>明显</t>
  </si>
  <si>
    <t>可持续影响
指标
（必填）</t>
  </si>
  <si>
    <t xml:space="preserve"> 指标1：有利于提高周边人民生活质量</t>
  </si>
  <si>
    <t>中长期</t>
  </si>
  <si>
    <t>满意度指标</t>
  </si>
  <si>
    <t>服务对象
满意度指标</t>
  </si>
  <si>
    <t xml:space="preserve"> 指标1：收益群众满意度</t>
  </si>
  <si>
    <t>≥80%</t>
  </si>
  <si>
    <t>附件3</t>
  </si>
  <si>
    <t>2021年大武口区本级部门项目支出预算绩效目标
批复和公开统计表</t>
  </si>
  <si>
    <t xml:space="preserve">部门名称（盖章）：                                                                                              时间：2021年**月**日 </t>
  </si>
  <si>
    <t>序号</t>
  </si>
  <si>
    <t>批复</t>
  </si>
  <si>
    <t>公开</t>
  </si>
  <si>
    <t>备注</t>
  </si>
  <si>
    <t>项目数量</t>
  </si>
  <si>
    <t>项目预算</t>
  </si>
  <si>
    <t>批复时间</t>
  </si>
  <si>
    <t>公开时间</t>
  </si>
  <si>
    <t>项目数
（个）</t>
  </si>
  <si>
    <t>批复数
（个）</t>
  </si>
  <si>
    <t>批复率
（%）</t>
  </si>
  <si>
    <t>预算数
（万元）</t>
  </si>
  <si>
    <t>批复预算
（万元）</t>
  </si>
  <si>
    <t>公开数
（个）</t>
  </si>
  <si>
    <t>公开率
（%）</t>
  </si>
  <si>
    <t>公开数
（万元）</t>
  </si>
  <si>
    <t>公开预算
（万元）</t>
  </si>
  <si>
    <t>2021年  月  日</t>
  </si>
  <si>
    <r>
      <rPr>
        <sz val="12"/>
        <color rgb="FF000000"/>
        <rFont val="宋体"/>
        <charset val="134"/>
      </rPr>
      <t>注：第4列＝第3列/第2列</t>
    </r>
    <r>
      <rPr>
        <sz val="12"/>
        <color indexed="8"/>
        <rFont val="Arial"/>
        <charset val="0"/>
      </rPr>
      <t>×</t>
    </r>
    <r>
      <rPr>
        <sz val="12"/>
        <color indexed="8"/>
        <rFont val="宋体"/>
        <charset val="134"/>
      </rPr>
      <t xml:space="preserve">100%  第7列＝第6列/第5列×100%  第11列＝第10列/第9列×100%  第14列＝第13列/第12列×100%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</si>
</sst>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000_ "/>
    <numFmt numFmtId="179" formatCode="0.000_ "/>
  </numFmts>
  <fonts count="65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0"/>
    </font>
    <font>
      <sz val="12"/>
      <color rgb="FF000000"/>
      <name val="宋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b/>
      <sz val="11"/>
      <name val="宋体"/>
      <charset val="134"/>
    </font>
    <font>
      <b/>
      <sz val="16"/>
      <color indexed="8"/>
      <name val="仿宋_GB2312"/>
      <charset val="134"/>
    </font>
    <font>
      <b/>
      <sz val="11"/>
      <color indexed="8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Calibri"/>
      <charset val="0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color indexed="8"/>
      <name val="仿宋_GB2312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34"/>
      <scheme val="major"/>
    </font>
    <font>
      <b/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000000"/>
      <name val="Calibri"/>
      <charset val="0"/>
    </font>
    <font>
      <b/>
      <sz val="8.5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indexed="8"/>
      <name val="Arial"/>
      <charset val="0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25" applyNumberFormat="0" applyAlignment="0" applyProtection="0">
      <alignment vertical="center"/>
    </xf>
    <xf numFmtId="0" fontId="56" fillId="9" borderId="26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58" fillId="10" borderId="27" applyNumberFormat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</cellStyleXfs>
  <cellXfs count="24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0" xfId="50" applyFill="1" applyBorder="1" applyAlignment="1" applyProtection="1">
      <alignment vertical="center" wrapText="1"/>
    </xf>
    <xf numFmtId="0" fontId="7" fillId="0" borderId="0" xfId="50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50" applyFont="1" applyFill="1" applyBorder="1" applyAlignment="1">
      <alignment vertical="center" wrapText="1"/>
    </xf>
    <xf numFmtId="0" fontId="2" fillId="0" borderId="0" xfId="50" applyAlignment="1">
      <alignment vertical="center" wrapText="1"/>
    </xf>
    <xf numFmtId="0" fontId="1" fillId="0" borderId="0" xfId="49" applyFont="1">
      <alignment vertical="center"/>
    </xf>
    <xf numFmtId="0" fontId="2" fillId="0" borderId="0" xfId="50" applyFill="1" applyBorder="1" applyAlignment="1">
      <alignment vertical="center" wrapText="1"/>
    </xf>
    <xf numFmtId="0" fontId="9" fillId="0" borderId="0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 wrapText="1"/>
    </xf>
    <xf numFmtId="0" fontId="12" fillId="0" borderId="8" xfId="50" applyFont="1" applyFill="1" applyBorder="1" applyAlignment="1">
      <alignment vertical="center"/>
    </xf>
    <xf numFmtId="0" fontId="13" fillId="0" borderId="8" xfId="50" applyFont="1" applyFill="1" applyBorder="1" applyAlignment="1">
      <alignment vertical="center" wrapText="1"/>
    </xf>
    <xf numFmtId="0" fontId="13" fillId="0" borderId="0" xfId="50" applyFont="1" applyFill="1" applyBorder="1" applyAlignment="1">
      <alignment vertical="center" wrapText="1"/>
    </xf>
    <xf numFmtId="0" fontId="12" fillId="0" borderId="9" xfId="50" applyFont="1" applyFill="1" applyBorder="1" applyAlignment="1">
      <alignment horizontal="center" vertical="center" wrapText="1"/>
    </xf>
    <xf numFmtId="0" fontId="12" fillId="0" borderId="10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left" vertical="center" wrapText="1"/>
    </xf>
    <xf numFmtId="0" fontId="12" fillId="0" borderId="6" xfId="50" applyFont="1" applyFill="1" applyBorder="1" applyAlignment="1">
      <alignment horizontal="left" vertical="center" wrapText="1"/>
    </xf>
    <xf numFmtId="43" fontId="12" fillId="0" borderId="6" xfId="50" applyNumberFormat="1" applyFont="1" applyFill="1" applyBorder="1" applyAlignment="1">
      <alignment horizontal="center" vertical="center" wrapText="1"/>
    </xf>
    <xf numFmtId="0" fontId="12" fillId="0" borderId="4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left" vertical="top" wrapText="1"/>
    </xf>
    <xf numFmtId="0" fontId="12" fillId="0" borderId="2" xfId="50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horizontal="left" vertical="center" wrapText="1"/>
    </xf>
    <xf numFmtId="0" fontId="14" fillId="0" borderId="0" xfId="50" applyFont="1" applyFill="1" applyBorder="1" applyAlignment="1">
      <alignment horizontal="right" vertical="center" wrapText="1"/>
    </xf>
    <xf numFmtId="0" fontId="12" fillId="0" borderId="0" xfId="50" applyFont="1" applyFill="1" applyBorder="1" applyAlignment="1">
      <alignment horizontal="right" vertical="center" wrapText="1"/>
    </xf>
    <xf numFmtId="0" fontId="12" fillId="0" borderId="11" xfId="50" applyFont="1" applyFill="1" applyBorder="1" applyAlignment="1">
      <alignment horizontal="center" vertical="center" wrapText="1"/>
    </xf>
    <xf numFmtId="43" fontId="12" fillId="0" borderId="5" xfId="50" applyNumberFormat="1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2" fillId="0" borderId="7" xfId="50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left" vertical="center" wrapText="1"/>
    </xf>
    <xf numFmtId="0" fontId="12" fillId="0" borderId="7" xfId="50" applyFont="1" applyFill="1" applyBorder="1" applyAlignment="1">
      <alignment horizontal="left" vertical="center" wrapText="1"/>
    </xf>
    <xf numFmtId="0" fontId="12" fillId="0" borderId="5" xfId="5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176" fontId="20" fillId="0" borderId="5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left"/>
    </xf>
    <xf numFmtId="176" fontId="21" fillId="0" borderId="5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3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18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right" vertical="center"/>
    </xf>
    <xf numFmtId="9" fontId="24" fillId="2" borderId="5" xfId="0" applyNumberFormat="1" applyFont="1" applyFill="1" applyBorder="1" applyAlignment="1">
      <alignment horizontal="right" vertical="center"/>
    </xf>
    <xf numFmtId="9" fontId="25" fillId="0" borderId="5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176" fontId="25" fillId="0" borderId="5" xfId="0" applyNumberFormat="1" applyFont="1" applyFill="1" applyBorder="1" applyAlignment="1">
      <alignment horizontal="right" vertical="center" shrinkToFit="1"/>
    </xf>
    <xf numFmtId="49" fontId="25" fillId="0" borderId="5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76" fontId="24" fillId="0" borderId="5" xfId="0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76" fontId="28" fillId="0" borderId="5" xfId="0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justify" vertical="center" wrapText="1"/>
    </xf>
    <xf numFmtId="176" fontId="25" fillId="0" borderId="5" xfId="0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left" vertical="center" wrapText="1"/>
    </xf>
    <xf numFmtId="176" fontId="24" fillId="0" borderId="12" xfId="0" applyNumberFormat="1" applyFont="1" applyFill="1" applyBorder="1" applyAlignment="1">
      <alignment horizontal="right" vertical="center"/>
    </xf>
    <xf numFmtId="0" fontId="0" fillId="0" borderId="5" xfId="0" applyFill="1" applyBorder="1">
      <alignment vertical="center"/>
    </xf>
    <xf numFmtId="0" fontId="27" fillId="0" borderId="12" xfId="0" applyNumberFormat="1" applyFont="1" applyFill="1" applyBorder="1" applyAlignment="1">
      <alignment horizontal="left" vertical="center" wrapText="1"/>
    </xf>
    <xf numFmtId="0" fontId="27" fillId="0" borderId="12" xfId="0" applyNumberFormat="1" applyFont="1" applyFill="1" applyBorder="1" applyAlignment="1">
      <alignment horizontal="justify" vertical="center" wrapText="1"/>
    </xf>
    <xf numFmtId="176" fontId="25" fillId="0" borderId="1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right" vertical="top" wrapText="1"/>
    </xf>
    <xf numFmtId="0" fontId="23" fillId="0" borderId="0" xfId="0" applyFont="1" applyFill="1" applyAlignment="1">
      <alignment horizontal="center" vertical="top" wrapText="1"/>
    </xf>
    <xf numFmtId="0" fontId="20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43" fontId="21" fillId="0" borderId="5" xfId="0" applyNumberFormat="1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 applyProtection="1">
      <alignment horizontal="left" vertical="center"/>
    </xf>
    <xf numFmtId="0" fontId="30" fillId="0" borderId="13" xfId="0" applyFont="1" applyFill="1" applyBorder="1" applyAlignment="1" applyProtection="1">
      <alignment horizontal="left" vertical="center"/>
    </xf>
    <xf numFmtId="0" fontId="31" fillId="0" borderId="13" xfId="0" applyNumberFormat="1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left" vertical="center"/>
    </xf>
    <xf numFmtId="0" fontId="31" fillId="0" borderId="6" xfId="0" applyFont="1" applyFill="1" applyBorder="1" applyAlignment="1" applyProtection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6" xfId="0" applyNumberFormat="1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5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left" vertical="center"/>
    </xf>
    <xf numFmtId="0" fontId="30" fillId="0" borderId="5" xfId="0" applyNumberFormat="1" applyFont="1" applyFill="1" applyBorder="1" applyAlignment="1">
      <alignment horizontal="left" vertical="center" wrapText="1"/>
    </xf>
    <xf numFmtId="49" fontId="30" fillId="0" borderId="5" xfId="0" applyNumberFormat="1" applyFont="1" applyFill="1" applyBorder="1" applyAlignment="1">
      <alignment horizontal="left" vertical="center" wrapText="1"/>
    </xf>
    <xf numFmtId="0" fontId="31" fillId="0" borderId="5" xfId="0" applyNumberFormat="1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right" vertical="center"/>
    </xf>
    <xf numFmtId="43" fontId="21" fillId="0" borderId="5" xfId="0" applyNumberFormat="1" applyFont="1" applyFill="1" applyBorder="1" applyAlignment="1">
      <alignment horizontal="right" vertical="center"/>
    </xf>
    <xf numFmtId="0" fontId="0" fillId="0" borderId="18" xfId="0" applyFill="1" applyBorder="1">
      <alignment vertical="center"/>
    </xf>
    <xf numFmtId="177" fontId="32" fillId="0" borderId="5" xfId="0" applyNumberFormat="1" applyFont="1" applyFill="1" applyBorder="1" applyAlignment="1">
      <alignment vertical="center"/>
    </xf>
    <xf numFmtId="177" fontId="33" fillId="0" borderId="5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21" fillId="3" borderId="5" xfId="0" applyFont="1" applyFill="1" applyBorder="1" applyAlignment="1">
      <alignment horizontal="left" vertical="center" wrapText="1"/>
    </xf>
    <xf numFmtId="176" fontId="25" fillId="3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/>
    </xf>
    <xf numFmtId="176" fontId="25" fillId="2" borderId="5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left" vertical="center"/>
    </xf>
    <xf numFmtId="176" fontId="24" fillId="3" borderId="5" xfId="0" applyNumberFormat="1" applyFont="1" applyFill="1" applyBorder="1" applyAlignment="1">
      <alignment horizontal="right" vertical="center"/>
    </xf>
    <xf numFmtId="176" fontId="24" fillId="2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 wrapText="1"/>
    </xf>
    <xf numFmtId="176" fontId="25" fillId="2" borderId="5" xfId="0" applyNumberFormat="1" applyFont="1" applyFill="1" applyBorder="1" applyAlignment="1">
      <alignment horizontal="right" vertical="center" wrapText="1"/>
    </xf>
    <xf numFmtId="176" fontId="25" fillId="0" borderId="5" xfId="0" applyNumberFormat="1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justify"/>
    </xf>
    <xf numFmtId="0" fontId="19" fillId="0" borderId="0" xfId="0" applyFont="1" applyFill="1" applyBorder="1" applyAlignment="1">
      <alignment horizontal="right"/>
    </xf>
    <xf numFmtId="176" fontId="36" fillId="0" borderId="5" xfId="0" applyNumberFormat="1" applyFont="1" applyFill="1" applyBorder="1" applyAlignment="1">
      <alignment horizontal="right" vertical="center"/>
    </xf>
    <xf numFmtId="176" fontId="36" fillId="2" borderId="5" xfId="0" applyNumberFormat="1" applyFont="1" applyFill="1" applyBorder="1" applyAlignment="1">
      <alignment horizontal="right" vertical="center"/>
    </xf>
    <xf numFmtId="176" fontId="37" fillId="3" borderId="5" xfId="0" applyNumberFormat="1" applyFont="1" applyFill="1" applyBorder="1" applyAlignment="1">
      <alignment horizontal="right" vertical="center"/>
    </xf>
    <xf numFmtId="176" fontId="37" fillId="0" borderId="5" xfId="0" applyNumberFormat="1" applyFont="1" applyFill="1" applyBorder="1" applyAlignment="1">
      <alignment horizontal="right" vertical="center"/>
    </xf>
    <xf numFmtId="176" fontId="38" fillId="0" borderId="5" xfId="0" applyNumberFormat="1" applyFont="1" applyFill="1" applyBorder="1" applyAlignment="1">
      <alignment horizontal="right" vertical="center"/>
    </xf>
    <xf numFmtId="176" fontId="39" fillId="3" borderId="5" xfId="0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16" fillId="0" borderId="0" xfId="0" applyFont="1">
      <alignment vertical="center"/>
    </xf>
    <xf numFmtId="0" fontId="0" fillId="4" borderId="0" xfId="0" applyFill="1">
      <alignment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3" fontId="21" fillId="0" borderId="5" xfId="0" applyNumberFormat="1" applyFont="1" applyBorder="1" applyAlignment="1">
      <alignment horizontal="center" vertical="center"/>
    </xf>
    <xf numFmtId="176" fontId="24" fillId="0" borderId="5" xfId="0" applyNumberFormat="1" applyFont="1" applyBorder="1" applyAlignment="1">
      <alignment horizontal="right" vertical="center"/>
    </xf>
    <xf numFmtId="0" fontId="31" fillId="0" borderId="13" xfId="0" applyFont="1" applyFill="1" applyBorder="1" applyAlignment="1">
      <alignment horizontal="center" vertical="center"/>
    </xf>
    <xf numFmtId="176" fontId="40" fillId="0" borderId="5" xfId="0" applyNumberFormat="1" applyFont="1" applyFill="1" applyBorder="1" applyAlignment="1">
      <alignment horizontal="right" vertical="center"/>
    </xf>
    <xf numFmtId="0" fontId="31" fillId="4" borderId="13" xfId="0" applyNumberFormat="1" applyFont="1" applyFill="1" applyBorder="1" applyAlignment="1" applyProtection="1">
      <alignment horizontal="center" vertical="center"/>
    </xf>
    <xf numFmtId="0" fontId="32" fillId="4" borderId="5" xfId="0" applyFont="1" applyFill="1" applyBorder="1" applyAlignment="1">
      <alignment horizontal="center" vertical="center" wrapText="1"/>
    </xf>
    <xf numFmtId="176" fontId="25" fillId="4" borderId="5" xfId="0" applyNumberFormat="1" applyFont="1" applyFill="1" applyBorder="1" applyAlignment="1">
      <alignment horizontal="right" vertical="center"/>
    </xf>
    <xf numFmtId="176" fontId="25" fillId="0" borderId="1" xfId="0" applyNumberFormat="1" applyFont="1" applyFill="1" applyBorder="1" applyAlignment="1">
      <alignment horizontal="right" vertical="center"/>
    </xf>
    <xf numFmtId="176" fontId="41" fillId="0" borderId="5" xfId="0" applyNumberFormat="1" applyFont="1" applyFill="1" applyBorder="1" applyAlignment="1">
      <alignment horizontal="right" vertical="center"/>
    </xf>
    <xf numFmtId="176" fontId="42" fillId="0" borderId="5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176" fontId="41" fillId="4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6" fillId="0" borderId="5" xfId="0" applyFont="1" applyFill="1" applyBorder="1">
      <alignment vertical="center"/>
    </xf>
    <xf numFmtId="176" fontId="24" fillId="4" borderId="5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19" fillId="0" borderId="20" xfId="0" applyFont="1" applyBorder="1" applyAlignment="1">
      <alignment horizontal="center" vertical="center" wrapText="1"/>
    </xf>
    <xf numFmtId="9" fontId="24" fillId="0" borderId="5" xfId="0" applyNumberFormat="1" applyFont="1" applyBorder="1" applyAlignment="1">
      <alignment horizontal="right" vertical="center"/>
    </xf>
    <xf numFmtId="9" fontId="25" fillId="0" borderId="5" xfId="0" applyNumberFormat="1" applyFont="1" applyFill="1" applyBorder="1" applyAlignment="1">
      <alignment horizontal="right" vertical="center"/>
    </xf>
    <xf numFmtId="9" fontId="24" fillId="0" borderId="5" xfId="0" applyNumberFormat="1" applyFont="1" applyFill="1" applyBorder="1" applyAlignment="1">
      <alignment horizontal="right" vertical="center"/>
    </xf>
    <xf numFmtId="9" fontId="25" fillId="4" borderId="5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43" fillId="0" borderId="5" xfId="0" applyFont="1" applyBorder="1" applyAlignment="1">
      <alignment horizontal="center"/>
    </xf>
    <xf numFmtId="0" fontId="44" fillId="0" borderId="13" xfId="0" applyFont="1" applyFill="1" applyBorder="1" applyAlignment="1" applyProtection="1">
      <alignment horizontal="left" vertical="center"/>
    </xf>
    <xf numFmtId="0" fontId="44" fillId="0" borderId="13" xfId="0" applyFont="1" applyFill="1" applyBorder="1" applyAlignment="1" applyProtection="1">
      <alignment vertical="center" wrapText="1"/>
    </xf>
    <xf numFmtId="43" fontId="44" fillId="0" borderId="13" xfId="0" applyNumberFormat="1" applyFont="1" applyFill="1" applyBorder="1" applyAlignment="1" applyProtection="1">
      <alignment vertical="center"/>
    </xf>
    <xf numFmtId="176" fontId="44" fillId="0" borderId="13" xfId="0" applyNumberFormat="1" applyFont="1" applyFill="1" applyBorder="1" applyAlignment="1" applyProtection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76" fontId="25" fillId="0" borderId="5" xfId="0" applyNumberFormat="1" applyFont="1" applyBorder="1" applyAlignment="1">
      <alignment horizontal="left" vertical="center" wrapText="1"/>
    </xf>
    <xf numFmtId="176" fontId="25" fillId="0" borderId="5" xfId="0" applyNumberFormat="1" applyFont="1" applyBorder="1" applyAlignment="1">
      <alignment horizontal="right" vertical="center" wrapText="1"/>
    </xf>
    <xf numFmtId="0" fontId="21" fillId="5" borderId="5" xfId="0" applyFont="1" applyFill="1" applyBorder="1" applyAlignment="1">
      <alignment horizontal="center" vertical="center" wrapText="1"/>
    </xf>
    <xf numFmtId="176" fontId="21" fillId="5" borderId="5" xfId="0" applyNumberFormat="1" applyFont="1" applyFill="1" applyBorder="1" applyAlignment="1">
      <alignment horizontal="right" vertical="center"/>
    </xf>
    <xf numFmtId="176" fontId="25" fillId="5" borderId="5" xfId="0" applyNumberFormat="1" applyFont="1" applyFill="1" applyBorder="1" applyAlignment="1">
      <alignment horizontal="right" vertical="center" wrapText="1"/>
    </xf>
    <xf numFmtId="0" fontId="21" fillId="6" borderId="5" xfId="0" applyFont="1" applyFill="1" applyBorder="1" applyAlignment="1">
      <alignment horizontal="center" vertical="center" wrapText="1"/>
    </xf>
    <xf numFmtId="176" fontId="21" fillId="6" borderId="5" xfId="0" applyNumberFormat="1" applyFont="1" applyFill="1" applyBorder="1" applyAlignment="1">
      <alignment horizontal="right" vertical="center"/>
    </xf>
    <xf numFmtId="176" fontId="25" fillId="6" borderId="5" xfId="0" applyNumberFormat="1" applyFont="1" applyFill="1" applyBorder="1" applyAlignment="1">
      <alignment horizontal="right" vertical="center"/>
    </xf>
    <xf numFmtId="43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C0C0C0"/>
      <color rgb="00969696"/>
      <color rgb="00FFFFFF"/>
      <color rgb="00FFFF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A2" sqref="A2:D2"/>
    </sheetView>
  </sheetViews>
  <sheetFormatPr defaultColWidth="9" defaultRowHeight="13.5" outlineLevelCol="4"/>
  <cols>
    <col min="1" max="1" width="44.1666666666667" customWidth="1"/>
    <col min="2" max="2" width="27.8166666666667" customWidth="1"/>
    <col min="3" max="3" width="32.875" customWidth="1"/>
    <col min="4" max="4" width="27.8166666666667" customWidth="1"/>
    <col min="5" max="6" width="12.8833333333333"/>
  </cols>
  <sheetData>
    <row r="1" ht="18" customHeight="1" spans="1:4">
      <c r="A1" s="228" t="s">
        <v>0</v>
      </c>
      <c r="B1" s="228"/>
      <c r="C1" s="227" t="s">
        <v>1</v>
      </c>
      <c r="D1" s="227"/>
    </row>
    <row r="2" ht="24" customHeight="1" spans="1:4">
      <c r="A2" s="72" t="s">
        <v>2</v>
      </c>
      <c r="B2" s="72"/>
      <c r="C2" s="72"/>
      <c r="D2" s="72"/>
    </row>
    <row r="3" ht="26" customHeight="1" spans="1:4">
      <c r="A3" s="225" t="s">
        <v>3</v>
      </c>
      <c r="B3" s="225"/>
      <c r="C3" s="229"/>
      <c r="D3" s="230" t="s">
        <v>4</v>
      </c>
    </row>
    <row r="4" ht="25" customHeight="1" spans="1:4">
      <c r="A4" s="231" t="s">
        <v>5</v>
      </c>
      <c r="B4" s="231"/>
      <c r="C4" s="231" t="s">
        <v>6</v>
      </c>
      <c r="D4" s="231"/>
    </row>
    <row r="5" spans="1:4">
      <c r="A5" s="231" t="s">
        <v>7</v>
      </c>
      <c r="B5" s="231" t="s">
        <v>8</v>
      </c>
      <c r="C5" s="231" t="s">
        <v>7</v>
      </c>
      <c r="D5" s="231" t="s">
        <v>8</v>
      </c>
    </row>
    <row r="6" ht="19" customHeight="1" spans="1:4">
      <c r="A6" s="232" t="s">
        <v>9</v>
      </c>
      <c r="B6" s="65">
        <f>B7+B8</f>
        <v>2313474</v>
      </c>
      <c r="C6" s="233" t="s">
        <v>10</v>
      </c>
      <c r="D6" s="234">
        <f>SUM(D7:D36)</f>
        <v>37429487.67</v>
      </c>
    </row>
    <row r="7" ht="19" customHeight="1" spans="1:4">
      <c r="A7" s="232" t="s">
        <v>11</v>
      </c>
      <c r="B7" s="65">
        <v>2313474</v>
      </c>
      <c r="C7" s="233" t="s">
        <v>12</v>
      </c>
      <c r="D7" s="234"/>
    </row>
    <row r="8" ht="19" customHeight="1" spans="1:4">
      <c r="A8" s="232" t="s">
        <v>13</v>
      </c>
      <c r="B8" s="65"/>
      <c r="C8" s="233" t="s">
        <v>14</v>
      </c>
      <c r="D8" s="234"/>
    </row>
    <row r="9" ht="19" customHeight="1" spans="1:4">
      <c r="A9" s="232" t="s">
        <v>15</v>
      </c>
      <c r="B9" s="65">
        <f>B10+B11</f>
        <v>0</v>
      </c>
      <c r="C9" s="233" t="s">
        <v>16</v>
      </c>
      <c r="D9" s="234"/>
    </row>
    <row r="10" ht="19" customHeight="1" spans="1:4">
      <c r="A10" s="232" t="s">
        <v>17</v>
      </c>
      <c r="B10" s="65"/>
      <c r="C10" s="233" t="s">
        <v>18</v>
      </c>
      <c r="D10" s="234"/>
    </row>
    <row r="11" ht="19" customHeight="1" spans="1:4">
      <c r="A11" s="232" t="s">
        <v>19</v>
      </c>
      <c r="B11" s="65"/>
      <c r="C11" s="233" t="s">
        <v>20</v>
      </c>
      <c r="D11" s="234"/>
    </row>
    <row r="12" ht="19" customHeight="1" spans="1:4">
      <c r="A12" s="232" t="s">
        <v>21</v>
      </c>
      <c r="B12" s="65"/>
      <c r="C12" s="233" t="s">
        <v>22</v>
      </c>
      <c r="D12" s="234"/>
    </row>
    <row r="13" ht="19" customHeight="1" spans="1:4">
      <c r="A13" s="232" t="s">
        <v>23</v>
      </c>
      <c r="B13" s="65"/>
      <c r="C13" s="233" t="s">
        <v>24</v>
      </c>
      <c r="D13" s="234"/>
    </row>
    <row r="14" ht="19" customHeight="1" spans="1:5">
      <c r="A14" s="232" t="s">
        <v>25</v>
      </c>
      <c r="B14" s="65"/>
      <c r="C14" s="233" t="s">
        <v>26</v>
      </c>
      <c r="D14" s="110">
        <v>293757</v>
      </c>
      <c r="E14" s="242"/>
    </row>
    <row r="15" ht="19" customHeight="1" spans="1:5">
      <c r="A15" s="232" t="s">
        <v>27</v>
      </c>
      <c r="B15" s="65"/>
      <c r="C15" s="233" t="s">
        <v>28</v>
      </c>
      <c r="D15" s="234"/>
      <c r="E15" s="242"/>
    </row>
    <row r="16" ht="19" customHeight="1" spans="1:5">
      <c r="A16" s="232" t="s">
        <v>29</v>
      </c>
      <c r="B16" s="65"/>
      <c r="C16" s="233" t="s">
        <v>30</v>
      </c>
      <c r="D16" s="110">
        <v>72118</v>
      </c>
      <c r="E16" s="242"/>
    </row>
    <row r="17" ht="19" customHeight="1" spans="1:5">
      <c r="A17" s="232" t="s">
        <v>31</v>
      </c>
      <c r="B17" s="65"/>
      <c r="C17" s="233" t="s">
        <v>32</v>
      </c>
      <c r="D17" s="234">
        <v>9397410.82</v>
      </c>
      <c r="E17" s="242"/>
    </row>
    <row r="18" ht="19" customHeight="1" spans="1:5">
      <c r="A18" s="232" t="s">
        <v>33</v>
      </c>
      <c r="B18" s="65"/>
      <c r="C18" s="233" t="s">
        <v>34</v>
      </c>
      <c r="D18" s="234">
        <v>95000</v>
      </c>
      <c r="E18" s="242"/>
    </row>
    <row r="19" ht="19" customHeight="1" spans="1:5">
      <c r="A19" s="232" t="s">
        <v>35</v>
      </c>
      <c r="B19" s="65"/>
      <c r="C19" s="233" t="s">
        <v>36</v>
      </c>
      <c r="D19" s="234">
        <v>20292252.11</v>
      </c>
      <c r="E19" s="242"/>
    </row>
    <row r="20" ht="19" customHeight="1" spans="1:5">
      <c r="A20" s="232"/>
      <c r="B20" s="65"/>
      <c r="C20" s="233" t="s">
        <v>37</v>
      </c>
      <c r="D20" s="234"/>
      <c r="E20" s="242"/>
    </row>
    <row r="21" ht="19" customHeight="1" spans="1:5">
      <c r="A21" s="232"/>
      <c r="B21" s="65"/>
      <c r="C21" s="233" t="s">
        <v>38</v>
      </c>
      <c r="D21" s="234"/>
      <c r="E21" s="242"/>
    </row>
    <row r="22" ht="19" customHeight="1" spans="1:5">
      <c r="A22" s="232"/>
      <c r="B22" s="65"/>
      <c r="C22" s="233" t="s">
        <v>39</v>
      </c>
      <c r="D22" s="234"/>
      <c r="E22" s="242"/>
    </row>
    <row r="23" ht="19" customHeight="1" spans="1:5">
      <c r="A23" s="232"/>
      <c r="B23" s="65"/>
      <c r="C23" s="233" t="s">
        <v>40</v>
      </c>
      <c r="D23" s="234"/>
      <c r="E23" s="242"/>
    </row>
    <row r="24" ht="19" customHeight="1" spans="1:5">
      <c r="A24" s="232"/>
      <c r="B24" s="65"/>
      <c r="C24" s="233" t="s">
        <v>41</v>
      </c>
      <c r="D24" s="234"/>
      <c r="E24" s="242"/>
    </row>
    <row r="25" ht="19" customHeight="1" spans="1:5">
      <c r="A25" s="232"/>
      <c r="B25" s="65"/>
      <c r="C25" s="233" t="s">
        <v>42</v>
      </c>
      <c r="D25" s="234">
        <v>6592128.25</v>
      </c>
      <c r="E25" s="242"/>
    </row>
    <row r="26" ht="19" customHeight="1" spans="1:5">
      <c r="A26" s="232"/>
      <c r="B26" s="65"/>
      <c r="C26" s="233" t="s">
        <v>43</v>
      </c>
      <c r="D26" s="234">
        <v>170114</v>
      </c>
      <c r="E26" s="242"/>
    </row>
    <row r="27" ht="19" customHeight="1" spans="1:5">
      <c r="A27" s="232"/>
      <c r="B27" s="65"/>
      <c r="C27" s="233" t="s">
        <v>44</v>
      </c>
      <c r="D27" s="234"/>
      <c r="E27" s="242"/>
    </row>
    <row r="28" ht="19" customHeight="1" spans="1:5">
      <c r="A28" s="232"/>
      <c r="B28" s="65"/>
      <c r="C28" s="233" t="s">
        <v>45</v>
      </c>
      <c r="D28" s="234"/>
      <c r="E28" s="242"/>
    </row>
    <row r="29" ht="19" customHeight="1" spans="1:5">
      <c r="A29" s="232"/>
      <c r="B29" s="65"/>
      <c r="C29" s="233" t="s">
        <v>46</v>
      </c>
      <c r="D29" s="234">
        <v>516707.49</v>
      </c>
      <c r="E29" s="242"/>
    </row>
    <row r="30" ht="19" customHeight="1" spans="1:5">
      <c r="A30" s="232"/>
      <c r="B30" s="65"/>
      <c r="C30" s="233" t="s">
        <v>47</v>
      </c>
      <c r="D30" s="234"/>
      <c r="E30" s="242"/>
    </row>
    <row r="31" ht="19" customHeight="1" spans="1:5">
      <c r="A31" s="232"/>
      <c r="B31" s="65"/>
      <c r="C31" s="233" t="s">
        <v>48</v>
      </c>
      <c r="D31" s="234"/>
      <c r="E31" s="242"/>
    </row>
    <row r="32" ht="19" customHeight="1" spans="1:5">
      <c r="A32" s="232"/>
      <c r="B32" s="65"/>
      <c r="C32" s="233" t="s">
        <v>49</v>
      </c>
      <c r="D32" s="234"/>
      <c r="E32" s="243"/>
    </row>
    <row r="33" ht="19" customHeight="1" spans="1:4">
      <c r="A33" s="232"/>
      <c r="B33" s="65"/>
      <c r="C33" s="233" t="s">
        <v>50</v>
      </c>
      <c r="D33" s="234"/>
    </row>
    <row r="34" ht="19" customHeight="1" spans="1:4">
      <c r="A34" s="232"/>
      <c r="B34" s="65"/>
      <c r="C34" s="233" t="s">
        <v>51</v>
      </c>
      <c r="D34" s="234"/>
    </row>
    <row r="35" ht="19" customHeight="1" spans="1:4">
      <c r="A35" s="232"/>
      <c r="B35" s="65"/>
      <c r="C35" s="233" t="s">
        <v>52</v>
      </c>
      <c r="D35" s="234"/>
    </row>
    <row r="36" ht="19" customHeight="1" spans="1:4">
      <c r="A36" s="232"/>
      <c r="B36" s="65"/>
      <c r="C36" s="233" t="s">
        <v>53</v>
      </c>
      <c r="D36" s="234"/>
    </row>
    <row r="37" ht="19" customHeight="1" spans="1:4">
      <c r="A37" s="235" t="s">
        <v>54</v>
      </c>
      <c r="B37" s="236">
        <f>B6+B9+B12+B13+B14+B15+B16+B17+B18+B19</f>
        <v>2313474</v>
      </c>
      <c r="C37" s="235" t="s">
        <v>55</v>
      </c>
      <c r="D37" s="237">
        <f>D6</f>
        <v>37429487.67</v>
      </c>
    </row>
    <row r="38" ht="19" customHeight="1" spans="1:4">
      <c r="A38" s="232" t="s">
        <v>56</v>
      </c>
      <c r="B38" s="65">
        <f>B39+B43</f>
        <v>35116013.67</v>
      </c>
      <c r="C38" s="232" t="s">
        <v>57</v>
      </c>
      <c r="D38" s="234">
        <f>D39+D43+D46+D49+D52+D53</f>
        <v>0</v>
      </c>
    </row>
    <row r="39" ht="19" customHeight="1" spans="1:4">
      <c r="A39" s="232" t="s">
        <v>58</v>
      </c>
      <c r="B39" s="65">
        <f>SUM(B40:B42)</f>
        <v>35116013.67</v>
      </c>
      <c r="C39" s="232" t="s">
        <v>59</v>
      </c>
      <c r="D39" s="234">
        <f>SUM(D40:D42)</f>
        <v>0</v>
      </c>
    </row>
    <row r="40" ht="19" customHeight="1" spans="1:4">
      <c r="A40" s="232" t="s">
        <v>60</v>
      </c>
      <c r="B40" s="65">
        <v>35116013.67</v>
      </c>
      <c r="C40" s="232" t="s">
        <v>61</v>
      </c>
      <c r="D40" s="234"/>
    </row>
    <row r="41" ht="19" customHeight="1" spans="1:4">
      <c r="A41" s="232" t="s">
        <v>62</v>
      </c>
      <c r="B41" s="65"/>
      <c r="C41" s="232" t="s">
        <v>63</v>
      </c>
      <c r="D41" s="234"/>
    </row>
    <row r="42" ht="24" customHeight="1" spans="1:4">
      <c r="A42" s="232" t="s">
        <v>64</v>
      </c>
      <c r="B42" s="65"/>
      <c r="C42" s="232" t="s">
        <v>65</v>
      </c>
      <c r="D42" s="234"/>
    </row>
    <row r="43" ht="19" customHeight="1" spans="1:4">
      <c r="A43" s="232" t="s">
        <v>66</v>
      </c>
      <c r="B43" s="65">
        <f>B44+B45</f>
        <v>0</v>
      </c>
      <c r="C43" s="232" t="s">
        <v>67</v>
      </c>
      <c r="D43" s="234">
        <f>D44+D45</f>
        <v>0</v>
      </c>
    </row>
    <row r="44" ht="19" customHeight="1" spans="1:4">
      <c r="A44" s="232" t="s">
        <v>68</v>
      </c>
      <c r="B44" s="65"/>
      <c r="C44" s="232" t="s">
        <v>61</v>
      </c>
      <c r="D44" s="234"/>
    </row>
    <row r="45" ht="19" customHeight="1" spans="1:4">
      <c r="A45" s="232" t="s">
        <v>69</v>
      </c>
      <c r="B45" s="65"/>
      <c r="C45" s="232" t="s">
        <v>63</v>
      </c>
      <c r="D45" s="234"/>
    </row>
    <row r="46" ht="19" customHeight="1" spans="1:4">
      <c r="A46" s="232"/>
      <c r="B46" s="65"/>
      <c r="C46" s="232" t="s">
        <v>70</v>
      </c>
      <c r="D46" s="234">
        <f>D47+D48</f>
        <v>0</v>
      </c>
    </row>
    <row r="47" ht="19" customHeight="1" spans="1:4">
      <c r="A47" s="232"/>
      <c r="B47" s="65"/>
      <c r="C47" s="232" t="s">
        <v>71</v>
      </c>
      <c r="D47" s="234"/>
    </row>
    <row r="48" ht="19" customHeight="1" spans="1:4">
      <c r="A48" s="232"/>
      <c r="B48" s="65"/>
      <c r="C48" s="232" t="s">
        <v>72</v>
      </c>
      <c r="D48" s="234"/>
    </row>
    <row r="49" ht="19" customHeight="1" spans="1:4">
      <c r="A49" s="232"/>
      <c r="B49" s="65"/>
      <c r="C49" s="232" t="s">
        <v>73</v>
      </c>
      <c r="D49" s="234">
        <f>D50+D51</f>
        <v>0</v>
      </c>
    </row>
    <row r="50" ht="19" customHeight="1" spans="1:4">
      <c r="A50" s="232"/>
      <c r="B50" s="65"/>
      <c r="C50" s="232" t="s">
        <v>71</v>
      </c>
      <c r="D50" s="234"/>
    </row>
    <row r="51" ht="19" customHeight="1" spans="1:4">
      <c r="A51" s="232"/>
      <c r="B51" s="65"/>
      <c r="C51" s="232" t="s">
        <v>72</v>
      </c>
      <c r="D51" s="234"/>
    </row>
    <row r="52" ht="19" customHeight="1" spans="1:4">
      <c r="A52" s="232"/>
      <c r="B52" s="65"/>
      <c r="C52" s="232" t="s">
        <v>74</v>
      </c>
      <c r="D52" s="234"/>
    </row>
    <row r="53" ht="19" customHeight="1" spans="1:4">
      <c r="A53" s="232"/>
      <c r="B53" s="65"/>
      <c r="C53" s="232" t="s">
        <v>75</v>
      </c>
      <c r="D53" s="234"/>
    </row>
    <row r="54" ht="19" customHeight="1" spans="1:4">
      <c r="A54" s="238" t="s">
        <v>76</v>
      </c>
      <c r="B54" s="239">
        <f>B37+B38</f>
        <v>37429487.67</v>
      </c>
      <c r="C54" s="238" t="s">
        <v>77</v>
      </c>
      <c r="D54" s="240">
        <f>D37+D38</f>
        <v>37429487.67</v>
      </c>
    </row>
    <row r="58" spans="2:2">
      <c r="B58" s="241"/>
    </row>
  </sheetData>
  <mergeCells count="6">
    <mergeCell ref="A1:B1"/>
    <mergeCell ref="C1:D1"/>
    <mergeCell ref="A2:D2"/>
    <mergeCell ref="A3:B3"/>
    <mergeCell ref="A4:B4"/>
    <mergeCell ref="C4:D4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H7" sqref="H7"/>
    </sheetView>
  </sheetViews>
  <sheetFormatPr defaultColWidth="9" defaultRowHeight="13.5"/>
  <cols>
    <col min="1" max="1" width="14" customWidth="1"/>
    <col min="2" max="2" width="28.5" customWidth="1"/>
    <col min="3" max="3" width="14.9416666666667" customWidth="1"/>
    <col min="4" max="4" width="15.625" customWidth="1"/>
    <col min="5" max="7" width="13.625" customWidth="1"/>
    <col min="8" max="8" width="15.625" customWidth="1"/>
    <col min="9" max="9" width="10.8833333333333" customWidth="1"/>
  </cols>
  <sheetData>
    <row r="1" ht="20.25" spans="1:9">
      <c r="A1" s="56" t="s">
        <v>0</v>
      </c>
      <c r="B1" s="57"/>
      <c r="C1" s="57"/>
      <c r="D1" s="57"/>
      <c r="E1" s="57"/>
      <c r="F1" s="57"/>
      <c r="G1" s="57"/>
      <c r="H1" s="57" t="s">
        <v>324</v>
      </c>
      <c r="I1" s="57"/>
    </row>
    <row r="2" ht="22.5" spans="1:9">
      <c r="A2" s="58" t="s">
        <v>325</v>
      </c>
      <c r="B2" s="58"/>
      <c r="C2" s="58"/>
      <c r="D2" s="58"/>
      <c r="E2" s="58"/>
      <c r="F2" s="58"/>
      <c r="G2" s="58"/>
      <c r="H2" s="58"/>
      <c r="I2" s="58"/>
    </row>
    <row r="3" ht="17.25" customHeight="1" spans="1:9">
      <c r="A3" s="59" t="s">
        <v>326</v>
      </c>
      <c r="B3" s="59"/>
      <c r="C3" s="59"/>
      <c r="D3" s="59"/>
      <c r="E3" s="59"/>
      <c r="F3" s="59"/>
      <c r="G3" s="66"/>
      <c r="H3" s="67" t="s">
        <v>4</v>
      </c>
      <c r="I3" s="67"/>
    </row>
    <row r="4" ht="15" customHeight="1" spans="1:9">
      <c r="A4" s="60" t="s">
        <v>320</v>
      </c>
      <c r="B4" s="60" t="s">
        <v>115</v>
      </c>
      <c r="C4" s="60" t="s">
        <v>327</v>
      </c>
      <c r="D4" s="60" t="s">
        <v>328</v>
      </c>
      <c r="E4" s="60"/>
      <c r="F4" s="60"/>
      <c r="G4" s="60"/>
      <c r="H4" s="60"/>
      <c r="I4" s="60"/>
    </row>
    <row r="5" spans="1:9">
      <c r="A5" s="60"/>
      <c r="B5" s="60"/>
      <c r="C5" s="60"/>
      <c r="D5" s="60" t="s">
        <v>83</v>
      </c>
      <c r="E5" s="68" t="s">
        <v>110</v>
      </c>
      <c r="F5" s="69"/>
      <c r="G5" s="70"/>
      <c r="H5" s="60" t="s">
        <v>111</v>
      </c>
      <c r="I5" s="60" t="s">
        <v>90</v>
      </c>
    </row>
    <row r="6" ht="24" customHeight="1" spans="1:9">
      <c r="A6" s="60"/>
      <c r="B6" s="60"/>
      <c r="C6" s="60"/>
      <c r="D6" s="60"/>
      <c r="E6" s="60" t="s">
        <v>94</v>
      </c>
      <c r="F6" s="60" t="s">
        <v>322</v>
      </c>
      <c r="G6" s="60" t="s">
        <v>323</v>
      </c>
      <c r="H6" s="60"/>
      <c r="I6" s="60"/>
    </row>
    <row r="7" ht="24" customHeight="1" spans="1:9">
      <c r="A7" s="61" t="s">
        <v>101</v>
      </c>
      <c r="B7" s="61" t="s">
        <v>101</v>
      </c>
      <c r="C7" s="61">
        <v>1</v>
      </c>
      <c r="D7" s="61">
        <v>2</v>
      </c>
      <c r="E7" s="61">
        <v>3</v>
      </c>
      <c r="F7" s="61">
        <v>4</v>
      </c>
      <c r="G7" s="61">
        <v>5</v>
      </c>
      <c r="H7" s="61">
        <v>6</v>
      </c>
      <c r="I7" s="61">
        <v>7</v>
      </c>
    </row>
    <row r="8" ht="24" customHeight="1" spans="1:9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71">
        <v>0</v>
      </c>
    </row>
    <row r="9" ht="24" customHeight="1" spans="1:9">
      <c r="A9" s="64"/>
      <c r="B9" s="64"/>
      <c r="C9" s="65"/>
      <c r="D9" s="65"/>
      <c r="E9" s="65"/>
      <c r="F9" s="65"/>
      <c r="G9" s="65"/>
      <c r="H9" s="65"/>
      <c r="I9" s="71"/>
    </row>
    <row r="10" ht="24" customHeight="1" spans="1:9">
      <c r="A10" s="64"/>
      <c r="B10" s="64"/>
      <c r="C10" s="65"/>
      <c r="D10" s="65"/>
      <c r="E10" s="65"/>
      <c r="F10" s="65"/>
      <c r="G10" s="65"/>
      <c r="H10" s="65"/>
      <c r="I10" s="71"/>
    </row>
    <row r="11" ht="24" customHeight="1" spans="1:9">
      <c r="A11" s="64"/>
      <c r="B11" s="64"/>
      <c r="C11" s="65"/>
      <c r="D11" s="65"/>
      <c r="E11" s="65"/>
      <c r="F11" s="65"/>
      <c r="G11" s="65"/>
      <c r="H11" s="65"/>
      <c r="I11" s="71"/>
    </row>
    <row r="12" ht="24" customHeight="1" spans="1:9">
      <c r="A12" s="64"/>
      <c r="B12" s="64"/>
      <c r="C12" s="65"/>
      <c r="D12" s="65"/>
      <c r="E12" s="65"/>
      <c r="F12" s="65"/>
      <c r="G12" s="65"/>
      <c r="H12" s="65"/>
      <c r="I12" s="71"/>
    </row>
    <row r="13" ht="24" customHeight="1" spans="1:9">
      <c r="A13" s="64"/>
      <c r="B13" s="64"/>
      <c r="C13" s="65"/>
      <c r="D13" s="65"/>
      <c r="E13" s="65"/>
      <c r="F13" s="65"/>
      <c r="G13" s="65"/>
      <c r="H13" s="65"/>
      <c r="I13" s="71"/>
    </row>
    <row r="14" ht="24" customHeight="1" spans="1:9">
      <c r="A14" s="64"/>
      <c r="B14" s="64"/>
      <c r="C14" s="65"/>
      <c r="D14" s="65"/>
      <c r="E14" s="65"/>
      <c r="F14" s="65"/>
      <c r="G14" s="65"/>
      <c r="H14" s="65"/>
      <c r="I14" s="71"/>
    </row>
  </sheetData>
  <mergeCells count="12">
    <mergeCell ref="H1:I1"/>
    <mergeCell ref="A2:I2"/>
    <mergeCell ref="A3:F3"/>
    <mergeCell ref="H3:I3"/>
    <mergeCell ref="D4:I4"/>
    <mergeCell ref="E5:G5"/>
    <mergeCell ref="A4:A6"/>
    <mergeCell ref="B4:B6"/>
    <mergeCell ref="C4:C6"/>
    <mergeCell ref="D5:D6"/>
    <mergeCell ref="H5:H6"/>
    <mergeCell ref="I5:I6"/>
  </mergeCells>
  <pageMargins left="0.75" right="0.75" top="1" bottom="1" header="0.5" footer="0.5"/>
  <pageSetup paperSize="9" scale="94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workbookViewId="0">
      <selection activeCell="D16" sqref="D16:F16"/>
    </sheetView>
  </sheetViews>
  <sheetFormatPr defaultColWidth="8.875" defaultRowHeight="14.25"/>
  <cols>
    <col min="1" max="1" width="10.0666666666667" style="27" customWidth="1"/>
    <col min="2" max="2" width="12.5916666666667" style="27" customWidth="1"/>
    <col min="3" max="3" width="16" style="27" customWidth="1"/>
    <col min="4" max="4" width="8.625" style="27" customWidth="1"/>
    <col min="5" max="5" width="16.5916666666667" style="27" customWidth="1"/>
    <col min="6" max="6" width="12.875" style="27" customWidth="1"/>
    <col min="7" max="7" width="10.5" style="27" customWidth="1"/>
    <col min="8" max="31" width="9" style="27" customWidth="1"/>
    <col min="32" max="223" width="8.875" style="27" customWidth="1"/>
    <col min="224" max="253" width="9" style="27" customWidth="1"/>
    <col min="254" max="254" width="9" style="27"/>
    <col min="255" max="16384" width="8.875" style="27"/>
  </cols>
  <sheetData>
    <row r="1" s="21" customFormat="1" ht="16.5" customHeight="1" spans="1:256">
      <c r="A1" s="28"/>
      <c r="B1" s="28"/>
      <c r="C1" s="29"/>
      <c r="D1" s="29"/>
      <c r="E1" s="29"/>
      <c r="F1" s="29"/>
      <c r="G1" s="47" t="s">
        <v>329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="21" customFormat="1" ht="27" customHeight="1" spans="1:256">
      <c r="A2" s="30" t="s">
        <v>330</v>
      </c>
      <c r="B2" s="30"/>
      <c r="C2" s="30"/>
      <c r="D2" s="30"/>
      <c r="E2" s="30"/>
      <c r="F2" s="30"/>
      <c r="G2" s="30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="22" customFormat="1" customHeight="1" spans="1:256">
      <c r="A3" s="31" t="s">
        <v>331</v>
      </c>
      <c r="B3" s="31"/>
      <c r="C3" s="31"/>
      <c r="D3" s="31"/>
      <c r="E3" s="31"/>
      <c r="F3" s="31"/>
      <c r="G3" s="31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="22" customFormat="1" ht="16" customHeight="1" spans="1:256">
      <c r="A4" s="32" t="s">
        <v>332</v>
      </c>
      <c r="B4" s="33"/>
      <c r="C4" s="34"/>
      <c r="D4" s="34"/>
      <c r="E4" s="34"/>
      <c r="F4" s="48" t="s">
        <v>4</v>
      </c>
      <c r="G4" s="48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="22" customFormat="1" ht="23" customHeight="1" spans="1:256">
      <c r="A5" s="35" t="s">
        <v>180</v>
      </c>
      <c r="B5" s="36"/>
      <c r="C5" s="36" t="s">
        <v>333</v>
      </c>
      <c r="D5" s="36"/>
      <c r="E5" s="36"/>
      <c r="F5" s="36"/>
      <c r="G5" s="49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="22" customFormat="1" ht="23" customHeight="1" spans="1:256">
      <c r="A6" s="37" t="s">
        <v>334</v>
      </c>
      <c r="B6" s="37"/>
      <c r="C6" s="37" t="s">
        <v>335</v>
      </c>
      <c r="D6" s="37"/>
      <c r="E6" s="37" t="s">
        <v>336</v>
      </c>
      <c r="F6" s="37" t="s">
        <v>337</v>
      </c>
      <c r="G6" s="3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="22" customFormat="1" ht="23" customHeight="1" spans="1:256">
      <c r="A7" s="37" t="s">
        <v>338</v>
      </c>
      <c r="B7" s="38"/>
      <c r="C7" s="37"/>
      <c r="D7" s="37"/>
      <c r="E7" s="38" t="s">
        <v>339</v>
      </c>
      <c r="F7" s="35"/>
      <c r="G7" s="49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="22" customFormat="1" ht="23" customHeight="1" spans="1:256">
      <c r="A8" s="38" t="s">
        <v>340</v>
      </c>
      <c r="B8" s="39" t="s">
        <v>341</v>
      </c>
      <c r="C8" s="40"/>
      <c r="D8" s="41">
        <v>460000</v>
      </c>
      <c r="E8" s="50"/>
      <c r="F8" s="50"/>
      <c r="G8" s="50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22" customFormat="1" ht="23" customHeight="1" spans="1:256">
      <c r="A9" s="42"/>
      <c r="B9" s="39" t="s">
        <v>342</v>
      </c>
      <c r="C9" s="39"/>
      <c r="D9" s="41">
        <v>460000</v>
      </c>
      <c r="E9" s="50"/>
      <c r="F9" s="50"/>
      <c r="G9" s="50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="22" customFormat="1" ht="24" customHeight="1" spans="1:256">
      <c r="A10" s="43"/>
      <c r="B10" s="39" t="s">
        <v>343</v>
      </c>
      <c r="C10" s="39"/>
      <c r="D10" s="37"/>
      <c r="E10" s="37"/>
      <c r="F10" s="37"/>
      <c r="G10" s="37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23" customFormat="1" ht="73" customHeight="1" spans="1:256">
      <c r="A11" s="37" t="s">
        <v>344</v>
      </c>
      <c r="B11" s="44" t="s">
        <v>345</v>
      </c>
      <c r="C11" s="44"/>
      <c r="D11" s="44"/>
      <c r="E11" s="44"/>
      <c r="F11" s="44"/>
      <c r="G11" s="4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23" customFormat="1" ht="42" customHeight="1" spans="1:256">
      <c r="A12" s="37" t="s">
        <v>346</v>
      </c>
      <c r="B12" s="37" t="s">
        <v>347</v>
      </c>
      <c r="C12" s="37" t="s">
        <v>348</v>
      </c>
      <c r="D12" s="45" t="s">
        <v>349</v>
      </c>
      <c r="E12" s="51"/>
      <c r="F12" s="52"/>
      <c r="G12" s="37" t="s">
        <v>350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23" customFormat="1" ht="42" customHeight="1" spans="1:256">
      <c r="A13" s="37"/>
      <c r="B13" s="37" t="s">
        <v>351</v>
      </c>
      <c r="C13" s="38" t="s">
        <v>352</v>
      </c>
      <c r="D13" s="46" t="s">
        <v>353</v>
      </c>
      <c r="E13" s="53"/>
      <c r="F13" s="54"/>
      <c r="G13" s="37" t="s">
        <v>354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23" customFormat="1" ht="42" customHeight="1" spans="1:256">
      <c r="A14" s="37"/>
      <c r="B14" s="37"/>
      <c r="C14" s="38" t="s">
        <v>355</v>
      </c>
      <c r="D14" s="46" t="s">
        <v>356</v>
      </c>
      <c r="E14" s="53"/>
      <c r="F14" s="54"/>
      <c r="G14" s="55" t="s">
        <v>357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23" customFormat="1" ht="42" customHeight="1" spans="1:256">
      <c r="A15" s="37"/>
      <c r="B15" s="37"/>
      <c r="C15" s="38" t="s">
        <v>358</v>
      </c>
      <c r="D15" s="46" t="s">
        <v>359</v>
      </c>
      <c r="E15" s="53"/>
      <c r="F15" s="54"/>
      <c r="G15" s="55" t="s">
        <v>360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23" customFormat="1" ht="42" customHeight="1" spans="1:256">
      <c r="A16" s="37"/>
      <c r="B16" s="37"/>
      <c r="C16" s="38" t="s">
        <v>361</v>
      </c>
      <c r="D16" s="46" t="s">
        <v>362</v>
      </c>
      <c r="E16" s="53"/>
      <c r="F16" s="54"/>
      <c r="G16" s="37" t="s">
        <v>363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24" customFormat="1" ht="42" customHeight="1" spans="1:7">
      <c r="A17" s="37"/>
      <c r="B17" s="37"/>
      <c r="C17" s="38" t="s">
        <v>364</v>
      </c>
      <c r="D17" s="46" t="s">
        <v>365</v>
      </c>
      <c r="E17" s="53"/>
      <c r="F17" s="54"/>
      <c r="G17" s="55" t="s">
        <v>360</v>
      </c>
    </row>
    <row r="18" s="24" customFormat="1" ht="42" customHeight="1" spans="1:7">
      <c r="A18" s="37"/>
      <c r="B18" s="37"/>
      <c r="C18" s="38" t="s">
        <v>366</v>
      </c>
      <c r="D18" s="46" t="s">
        <v>367</v>
      </c>
      <c r="E18" s="53"/>
      <c r="F18" s="54"/>
      <c r="G18" s="55" t="s">
        <v>368</v>
      </c>
    </row>
    <row r="19" s="24" customFormat="1" ht="42" customHeight="1" spans="1:7">
      <c r="A19" s="37"/>
      <c r="B19" s="37"/>
      <c r="C19" s="38" t="s">
        <v>369</v>
      </c>
      <c r="D19" s="46" t="s">
        <v>370</v>
      </c>
      <c r="E19" s="53"/>
      <c r="F19" s="54"/>
      <c r="G19" s="55" t="s">
        <v>371</v>
      </c>
    </row>
    <row r="20" s="24" customFormat="1" ht="42" customHeight="1" spans="1:7">
      <c r="A20" s="37"/>
      <c r="B20" s="37" t="s">
        <v>372</v>
      </c>
      <c r="C20" s="37" t="s">
        <v>373</v>
      </c>
      <c r="D20" s="46" t="s">
        <v>374</v>
      </c>
      <c r="E20" s="53"/>
      <c r="F20" s="54"/>
      <c r="G20" s="37" t="s">
        <v>375</v>
      </c>
    </row>
    <row r="21" s="25" customFormat="1" spans="1:256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</row>
    <row r="22" s="25" customFormat="1" spans="1:256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</row>
    <row r="23" s="25" customFormat="1" spans="1:256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</row>
    <row r="24" s="25" customFormat="1" spans="1:256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  <row r="25" s="25" customFormat="1" spans="1:256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</row>
    <row r="26" s="25" customFormat="1" spans="1:25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</row>
    <row r="27" s="26" customFormat="1" spans="1:256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</row>
  </sheetData>
  <mergeCells count="32">
    <mergeCell ref="A1:B1"/>
    <mergeCell ref="A2:G2"/>
    <mergeCell ref="A3:G3"/>
    <mergeCell ref="F4:G4"/>
    <mergeCell ref="A5:B5"/>
    <mergeCell ref="C5:G5"/>
    <mergeCell ref="A6:B6"/>
    <mergeCell ref="C6:D6"/>
    <mergeCell ref="F6:G6"/>
    <mergeCell ref="A7:B7"/>
    <mergeCell ref="C7:D7"/>
    <mergeCell ref="F7:G7"/>
    <mergeCell ref="B8:C8"/>
    <mergeCell ref="D8:G8"/>
    <mergeCell ref="B9:C9"/>
    <mergeCell ref="D9:G9"/>
    <mergeCell ref="B10:C10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8:A10"/>
    <mergeCell ref="A12:A20"/>
    <mergeCell ref="B13:B16"/>
    <mergeCell ref="B17:B19"/>
  </mergeCells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view="pageBreakPreview" zoomScale="75" zoomScaleNormal="75" workbookViewId="0">
      <selection activeCell="J19" sqref="J19:J20"/>
    </sheetView>
  </sheetViews>
  <sheetFormatPr defaultColWidth="8.875" defaultRowHeight="14.25"/>
  <cols>
    <col min="1" max="1" width="7" style="4" customWidth="1"/>
    <col min="2" max="4" width="8.25" style="4" customWidth="1"/>
    <col min="5" max="5" width="10.5" style="4" customWidth="1"/>
    <col min="6" max="6" width="10.875" style="4" customWidth="1"/>
    <col min="7" max="7" width="8" style="4" customWidth="1"/>
    <col min="8" max="8" width="17.75" style="4" customWidth="1"/>
    <col min="9" max="11" width="8.625" style="4" customWidth="1"/>
    <col min="12" max="13" width="10.875" style="4" customWidth="1"/>
    <col min="14" max="14" width="8.5" style="4" customWidth="1"/>
    <col min="15" max="15" width="18.625" style="4" customWidth="1"/>
    <col min="16" max="16" width="7.25" style="4" customWidth="1"/>
    <col min="17" max="16384" width="8.875" style="4"/>
  </cols>
  <sheetData>
    <row r="1" ht="24" customHeight="1" spans="1:14">
      <c r="A1" s="5" t="s">
        <v>376</v>
      </c>
      <c r="B1" s="5"/>
      <c r="C1" s="6"/>
      <c r="D1" s="6"/>
      <c r="E1" s="6"/>
      <c r="F1" s="6"/>
      <c r="G1" s="6"/>
      <c r="I1" s="6"/>
      <c r="J1" s="6"/>
      <c r="K1" s="6"/>
      <c r="L1" s="6"/>
      <c r="M1" s="6"/>
      <c r="N1" s="6"/>
    </row>
    <row r="2" ht="63.95" customHeight="1" spans="1:16">
      <c r="A2" s="7" t="s">
        <v>377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4.95" customHeight="1" spans="1:16">
      <c r="A3" s="8" t="s">
        <v>378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33" customHeight="1" spans="1:16">
      <c r="A4" s="9" t="s">
        <v>379</v>
      </c>
      <c r="B4" s="10" t="s">
        <v>380</v>
      </c>
      <c r="C4" s="11"/>
      <c r="D4" s="11"/>
      <c r="E4" s="11"/>
      <c r="F4" s="11"/>
      <c r="G4" s="11"/>
      <c r="H4" s="20"/>
      <c r="I4" s="10" t="s">
        <v>381</v>
      </c>
      <c r="J4" s="11"/>
      <c r="K4" s="11"/>
      <c r="L4" s="11"/>
      <c r="M4" s="11"/>
      <c r="N4" s="11"/>
      <c r="O4" s="20"/>
      <c r="P4" s="9" t="s">
        <v>382</v>
      </c>
    </row>
    <row r="5" s="1" customFormat="1" ht="33" customHeight="1" spans="1:16">
      <c r="A5" s="12"/>
      <c r="B5" s="13" t="s">
        <v>383</v>
      </c>
      <c r="C5" s="13"/>
      <c r="D5" s="13"/>
      <c r="E5" s="13" t="s">
        <v>384</v>
      </c>
      <c r="F5" s="13"/>
      <c r="G5" s="13"/>
      <c r="H5" s="9" t="s">
        <v>385</v>
      </c>
      <c r="I5" s="13" t="s">
        <v>383</v>
      </c>
      <c r="J5" s="13"/>
      <c r="K5" s="13"/>
      <c r="L5" s="13" t="s">
        <v>384</v>
      </c>
      <c r="M5" s="13"/>
      <c r="N5" s="13"/>
      <c r="O5" s="9" t="s">
        <v>386</v>
      </c>
      <c r="P5" s="12"/>
    </row>
    <row r="6" s="1" customFormat="1" ht="33" customHeight="1" spans="1:16">
      <c r="A6" s="14"/>
      <c r="B6" s="13" t="s">
        <v>387</v>
      </c>
      <c r="C6" s="13" t="s">
        <v>388</v>
      </c>
      <c r="D6" s="13" t="s">
        <v>389</v>
      </c>
      <c r="E6" s="13" t="s">
        <v>390</v>
      </c>
      <c r="F6" s="13" t="s">
        <v>391</v>
      </c>
      <c r="G6" s="13" t="s">
        <v>389</v>
      </c>
      <c r="H6" s="14"/>
      <c r="I6" s="13" t="s">
        <v>387</v>
      </c>
      <c r="J6" s="13" t="s">
        <v>392</v>
      </c>
      <c r="K6" s="13" t="s">
        <v>393</v>
      </c>
      <c r="L6" s="13" t="s">
        <v>394</v>
      </c>
      <c r="M6" s="13" t="s">
        <v>395</v>
      </c>
      <c r="N6" s="13" t="s">
        <v>393</v>
      </c>
      <c r="O6" s="14"/>
      <c r="P6" s="14"/>
    </row>
    <row r="7" s="1" customFormat="1" ht="33" customHeight="1" spans="1:16">
      <c r="A7" s="14"/>
      <c r="B7" s="13">
        <v>2</v>
      </c>
      <c r="C7" s="14">
        <v>3</v>
      </c>
      <c r="D7" s="13">
        <v>4</v>
      </c>
      <c r="E7" s="14">
        <v>5</v>
      </c>
      <c r="F7" s="13">
        <v>6</v>
      </c>
      <c r="G7" s="14">
        <v>7</v>
      </c>
      <c r="H7" s="13">
        <v>8</v>
      </c>
      <c r="I7" s="14">
        <v>9</v>
      </c>
      <c r="J7" s="13">
        <v>10</v>
      </c>
      <c r="K7" s="14">
        <v>11</v>
      </c>
      <c r="L7" s="13">
        <v>12</v>
      </c>
      <c r="M7" s="14">
        <v>13</v>
      </c>
      <c r="N7" s="13">
        <v>14</v>
      </c>
      <c r="O7" s="14">
        <v>15</v>
      </c>
      <c r="P7" s="13">
        <v>16</v>
      </c>
    </row>
    <row r="8" s="2" customFormat="1" ht="44.1" customHeight="1" spans="1:16">
      <c r="A8" s="15">
        <v>1</v>
      </c>
      <c r="B8" s="16"/>
      <c r="C8" s="16"/>
      <c r="D8" s="16"/>
      <c r="E8" s="16"/>
      <c r="F8" s="16"/>
      <c r="G8" s="16"/>
      <c r="H8" s="15" t="s">
        <v>396</v>
      </c>
      <c r="I8" s="16"/>
      <c r="J8" s="16"/>
      <c r="K8" s="16"/>
      <c r="L8" s="16"/>
      <c r="M8" s="16"/>
      <c r="N8" s="16"/>
      <c r="O8" s="15" t="s">
        <v>396</v>
      </c>
      <c r="P8" s="16"/>
    </row>
    <row r="9" s="3" customFormat="1" ht="44.1" customHeight="1" spans="1:16">
      <c r="A9" s="17">
        <v>2</v>
      </c>
      <c r="B9" s="18"/>
      <c r="C9" s="18"/>
      <c r="D9" s="18"/>
      <c r="E9" s="18"/>
      <c r="F9" s="18"/>
      <c r="G9" s="18"/>
      <c r="H9" s="15" t="s">
        <v>396</v>
      </c>
      <c r="I9" s="18"/>
      <c r="J9" s="18"/>
      <c r="K9" s="18"/>
      <c r="L9" s="18"/>
      <c r="M9" s="18"/>
      <c r="N9" s="18"/>
      <c r="O9" s="15" t="s">
        <v>396</v>
      </c>
      <c r="P9" s="18"/>
    </row>
    <row r="10" s="3" customFormat="1" ht="44.1" customHeight="1" spans="1:16">
      <c r="A10" s="17">
        <v>3</v>
      </c>
      <c r="B10" s="18"/>
      <c r="C10" s="18"/>
      <c r="D10" s="18"/>
      <c r="E10" s="18"/>
      <c r="F10" s="18"/>
      <c r="G10" s="18"/>
      <c r="H10" s="15" t="s">
        <v>396</v>
      </c>
      <c r="I10" s="18"/>
      <c r="J10" s="18"/>
      <c r="K10" s="18"/>
      <c r="L10" s="18"/>
      <c r="M10" s="18"/>
      <c r="N10" s="18"/>
      <c r="O10" s="15" t="s">
        <v>396</v>
      </c>
      <c r="P10" s="18"/>
    </row>
    <row r="11" s="3" customFormat="1" ht="44.1" customHeight="1" spans="1:16">
      <c r="A11" s="17">
        <v>4</v>
      </c>
      <c r="B11" s="18"/>
      <c r="C11" s="18"/>
      <c r="D11" s="18"/>
      <c r="E11" s="18"/>
      <c r="F11" s="18"/>
      <c r="G11" s="18"/>
      <c r="H11" s="15" t="s">
        <v>396</v>
      </c>
      <c r="I11" s="18"/>
      <c r="J11" s="18"/>
      <c r="K11" s="18"/>
      <c r="L11" s="18"/>
      <c r="M11" s="18"/>
      <c r="N11" s="18"/>
      <c r="O11" s="15" t="s">
        <v>396</v>
      </c>
      <c r="P11" s="18"/>
    </row>
    <row r="12" s="3" customFormat="1" ht="44.1" customHeight="1" spans="1:16">
      <c r="A12" s="17">
        <v>5</v>
      </c>
      <c r="B12" s="18"/>
      <c r="C12" s="18"/>
      <c r="D12" s="18"/>
      <c r="E12" s="18"/>
      <c r="F12" s="18"/>
      <c r="G12" s="18"/>
      <c r="H12" s="15" t="s">
        <v>396</v>
      </c>
      <c r="I12" s="18"/>
      <c r="J12" s="18"/>
      <c r="K12" s="18"/>
      <c r="L12" s="18"/>
      <c r="M12" s="18"/>
      <c r="N12" s="18"/>
      <c r="O12" s="15" t="s">
        <v>396</v>
      </c>
      <c r="P12" s="18"/>
    </row>
    <row r="13" ht="30.95" customHeight="1" spans="1:15">
      <c r="A13" s="19" t="s">
        <v>397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</sheetData>
  <mergeCells count="14">
    <mergeCell ref="A1:B1"/>
    <mergeCell ref="A2:P2"/>
    <mergeCell ref="A3:P3"/>
    <mergeCell ref="B4:H4"/>
    <mergeCell ref="I4:O4"/>
    <mergeCell ref="B5:D5"/>
    <mergeCell ref="E5:G5"/>
    <mergeCell ref="I5:K5"/>
    <mergeCell ref="L5:N5"/>
    <mergeCell ref="A13:O13"/>
    <mergeCell ref="A4:A6"/>
    <mergeCell ref="H5:H6"/>
    <mergeCell ref="O5:O6"/>
    <mergeCell ref="P4:P6"/>
  </mergeCells>
  <printOptions horizontalCentered="1"/>
  <pageMargins left="0.75" right="0.75" top="0.83" bottom="1" header="0.51" footer="0.51"/>
  <pageSetup paperSize="9" scale="78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workbookViewId="0">
      <selection activeCell="E13" sqref="E13"/>
    </sheetView>
  </sheetViews>
  <sheetFormatPr defaultColWidth="9" defaultRowHeight="13.5" outlineLevelRow="6"/>
  <cols>
    <col min="3" max="3" width="15.4416666666667"/>
    <col min="4" max="4" width="10.5583333333333" customWidth="1"/>
    <col min="5" max="5" width="11" customWidth="1"/>
    <col min="7" max="7" width="7.21666666666667" customWidth="1"/>
    <col min="8" max="8" width="11" customWidth="1"/>
    <col min="9" max="9" width="7.88333333333333" customWidth="1"/>
    <col min="11" max="11" width="7.125" customWidth="1"/>
    <col min="12" max="12" width="7.375" customWidth="1"/>
    <col min="13" max="13" width="10.8833333333333" customWidth="1"/>
    <col min="17" max="17" width="6.75" customWidth="1"/>
    <col min="18" max="18" width="6.5" customWidth="1"/>
  </cols>
  <sheetData>
    <row r="1" ht="20.25" spans="1:18">
      <c r="A1" s="56" t="s">
        <v>0</v>
      </c>
      <c r="P1" s="226" t="s">
        <v>78</v>
      </c>
      <c r="Q1" s="226"/>
      <c r="R1" s="226"/>
    </row>
    <row r="2" ht="25.5" customHeight="1" spans="1:18">
      <c r="A2" s="218" t="s">
        <v>79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ht="15" customHeight="1" spans="1:18">
      <c r="A3" s="219"/>
      <c r="B3" s="219"/>
      <c r="C3" s="219"/>
      <c r="D3" s="219"/>
      <c r="E3" s="219"/>
      <c r="F3" s="219"/>
      <c r="G3" s="219"/>
      <c r="H3" s="219"/>
      <c r="I3" s="225"/>
      <c r="J3" s="225"/>
      <c r="K3" s="225"/>
      <c r="L3" s="225"/>
      <c r="M3" s="225"/>
      <c r="N3" s="225"/>
      <c r="O3" s="225"/>
      <c r="P3" s="225"/>
      <c r="Q3" s="227" t="s">
        <v>80</v>
      </c>
      <c r="R3" s="227"/>
    </row>
    <row r="4" ht="15" customHeight="1" spans="1:18">
      <c r="A4" s="75" t="s">
        <v>81</v>
      </c>
      <c r="B4" s="75" t="s">
        <v>82</v>
      </c>
      <c r="C4" s="60" t="s">
        <v>83</v>
      </c>
      <c r="D4" s="60" t="s">
        <v>84</v>
      </c>
      <c r="E4" s="60"/>
      <c r="F4" s="60"/>
      <c r="G4" s="60" t="s">
        <v>85</v>
      </c>
      <c r="H4" s="60"/>
      <c r="I4" s="60" t="s">
        <v>86</v>
      </c>
      <c r="J4" s="60" t="s">
        <v>87</v>
      </c>
      <c r="K4" s="60" t="s">
        <v>88</v>
      </c>
      <c r="L4" s="60" t="s">
        <v>89</v>
      </c>
      <c r="M4" s="75" t="s">
        <v>90</v>
      </c>
      <c r="N4" s="60" t="s">
        <v>91</v>
      </c>
      <c r="O4" s="60"/>
      <c r="P4" s="60"/>
      <c r="Q4" s="60" t="s">
        <v>92</v>
      </c>
      <c r="R4" s="60" t="s">
        <v>93</v>
      </c>
    </row>
    <row r="5" ht="48" spans="1:18">
      <c r="A5" s="77"/>
      <c r="B5" s="77"/>
      <c r="C5" s="60"/>
      <c r="D5" s="60" t="s">
        <v>94</v>
      </c>
      <c r="E5" s="60" t="s">
        <v>95</v>
      </c>
      <c r="F5" s="60" t="s">
        <v>96</v>
      </c>
      <c r="G5" s="60" t="s">
        <v>97</v>
      </c>
      <c r="H5" s="60" t="s">
        <v>98</v>
      </c>
      <c r="I5" s="60"/>
      <c r="J5" s="60"/>
      <c r="K5" s="60"/>
      <c r="L5" s="60"/>
      <c r="M5" s="77"/>
      <c r="N5" s="60" t="s">
        <v>94</v>
      </c>
      <c r="O5" s="60" t="s">
        <v>99</v>
      </c>
      <c r="P5" s="60" t="s">
        <v>100</v>
      </c>
      <c r="Q5" s="60"/>
      <c r="R5" s="60"/>
    </row>
    <row r="6" ht="24" customHeight="1" spans="1:18">
      <c r="A6" s="220" t="s">
        <v>101</v>
      </c>
      <c r="B6" s="220" t="s">
        <v>101</v>
      </c>
      <c r="C6" s="220">
        <v>1</v>
      </c>
      <c r="D6" s="220">
        <v>2</v>
      </c>
      <c r="E6" s="220">
        <v>3</v>
      </c>
      <c r="F6" s="220">
        <v>4</v>
      </c>
      <c r="G6" s="220">
        <v>5</v>
      </c>
      <c r="H6" s="220">
        <v>6</v>
      </c>
      <c r="I6" s="220">
        <v>7</v>
      </c>
      <c r="J6" s="220">
        <v>8</v>
      </c>
      <c r="K6" s="220">
        <v>9</v>
      </c>
      <c r="L6" s="220">
        <v>10</v>
      </c>
      <c r="M6" s="220">
        <v>11</v>
      </c>
      <c r="N6" s="220">
        <v>12</v>
      </c>
      <c r="O6" s="220">
        <v>13</v>
      </c>
      <c r="P6" s="220">
        <v>14</v>
      </c>
      <c r="Q6" s="220">
        <v>15</v>
      </c>
      <c r="R6" s="220">
        <v>16</v>
      </c>
    </row>
    <row r="7" ht="24" customHeight="1" spans="1:18">
      <c r="A7" s="221">
        <v>404001</v>
      </c>
      <c r="B7" s="222" t="s">
        <v>102</v>
      </c>
      <c r="C7" s="223">
        <f>D7+M7</f>
        <v>37429487.67</v>
      </c>
      <c r="D7" s="224">
        <f>E7</f>
        <v>2313474</v>
      </c>
      <c r="E7" s="224">
        <v>2313474</v>
      </c>
      <c r="F7" s="167"/>
      <c r="G7" s="167"/>
      <c r="H7" s="167"/>
      <c r="I7" s="167"/>
      <c r="J7" s="167"/>
      <c r="K7" s="167"/>
      <c r="L7" s="167"/>
      <c r="M7" s="167">
        <v>35116013.67</v>
      </c>
      <c r="N7" s="167"/>
      <c r="O7" s="167"/>
      <c r="P7" s="167"/>
      <c r="Q7" s="167"/>
      <c r="R7" s="167"/>
    </row>
  </sheetData>
  <mergeCells count="17">
    <mergeCell ref="P1:R1"/>
    <mergeCell ref="A2:R2"/>
    <mergeCell ref="A3:H3"/>
    <mergeCell ref="Q3:R3"/>
    <mergeCell ref="D4:F4"/>
    <mergeCell ref="G4:H4"/>
    <mergeCell ref="N4:P4"/>
    <mergeCell ref="A4:A5"/>
    <mergeCell ref="B4:B5"/>
    <mergeCell ref="C4:C5"/>
    <mergeCell ref="I4:I5"/>
    <mergeCell ref="J4:J5"/>
    <mergeCell ref="K4:K5"/>
    <mergeCell ref="L4:L5"/>
    <mergeCell ref="M4:M5"/>
    <mergeCell ref="Q4:Q5"/>
    <mergeCell ref="R4:R5"/>
  </mergeCells>
  <pageMargins left="0.75" right="0.75" top="1" bottom="1" header="0.5" footer="0.5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0"/>
  <sheetViews>
    <sheetView zoomScale="110" zoomScaleNormal="110" workbookViewId="0">
      <pane ySplit="8" topLeftCell="A46" activePane="bottomLeft" state="frozen"/>
      <selection/>
      <selection pane="bottomLeft" activeCell="A2" sqref="A2:I2"/>
    </sheetView>
  </sheetViews>
  <sheetFormatPr defaultColWidth="9" defaultRowHeight="13.5"/>
  <cols>
    <col min="1" max="1" width="13.5" customWidth="1"/>
    <col min="2" max="2" width="35.8833333333333" customWidth="1"/>
    <col min="3" max="3" width="13.6166666666667" customWidth="1"/>
    <col min="4" max="4" width="14.6666666666667" customWidth="1"/>
    <col min="5" max="6" width="12.8166666666667" customWidth="1"/>
    <col min="7" max="7" width="14.1083333333333" customWidth="1"/>
    <col min="8" max="8" width="13.2166666666667" customWidth="1"/>
    <col min="9" max="9" width="13.875" customWidth="1"/>
    <col min="10" max="10" width="14.3333333333333"/>
    <col min="11" max="11" width="14.1083333333333"/>
  </cols>
  <sheetData>
    <row r="1" ht="18.75" spans="1:9">
      <c r="A1" s="186" t="s">
        <v>0</v>
      </c>
      <c r="I1" s="57" t="s">
        <v>103</v>
      </c>
    </row>
    <row r="2" ht="20" customHeight="1" spans="1:9">
      <c r="A2" s="72" t="s">
        <v>104</v>
      </c>
      <c r="B2" s="72"/>
      <c r="C2" s="72"/>
      <c r="D2" s="72"/>
      <c r="E2" s="72"/>
      <c r="F2" s="72"/>
      <c r="G2" s="72"/>
      <c r="H2" s="72"/>
      <c r="I2" s="72"/>
    </row>
    <row r="3" ht="15" customHeight="1" spans="1:9">
      <c r="A3" s="187" t="s">
        <v>105</v>
      </c>
      <c r="B3" s="187"/>
      <c r="C3" s="187"/>
      <c r="D3" s="187"/>
      <c r="E3" s="187"/>
      <c r="F3" s="187"/>
      <c r="G3" s="187"/>
      <c r="H3" s="187"/>
      <c r="I3" s="211" t="s">
        <v>4</v>
      </c>
    </row>
    <row r="4" ht="15" customHeight="1" spans="1:9">
      <c r="A4" s="61" t="s">
        <v>106</v>
      </c>
      <c r="B4" s="61"/>
      <c r="C4" s="60" t="s">
        <v>107</v>
      </c>
      <c r="D4" s="188" t="s">
        <v>108</v>
      </c>
      <c r="E4" s="201"/>
      <c r="F4" s="201"/>
      <c r="G4" s="201"/>
      <c r="H4" s="73" t="s">
        <v>109</v>
      </c>
      <c r="I4" s="74"/>
    </row>
    <row r="5" ht="15" customHeight="1" spans="1:9">
      <c r="A5" s="61"/>
      <c r="B5" s="61"/>
      <c r="C5" s="60"/>
      <c r="D5" s="189"/>
      <c r="E5" s="202"/>
      <c r="F5" s="202"/>
      <c r="G5" s="202"/>
      <c r="H5" s="203"/>
      <c r="I5" s="212"/>
    </row>
    <row r="6" ht="15" customHeight="1" spans="1:9">
      <c r="A6" s="61"/>
      <c r="B6" s="61"/>
      <c r="C6" s="60"/>
      <c r="D6" s="61" t="s">
        <v>83</v>
      </c>
      <c r="E6" s="61" t="s">
        <v>110</v>
      </c>
      <c r="F6" s="61" t="s">
        <v>111</v>
      </c>
      <c r="G6" s="204" t="s">
        <v>90</v>
      </c>
      <c r="H6" s="60" t="s">
        <v>112</v>
      </c>
      <c r="I6" s="60" t="s">
        <v>113</v>
      </c>
    </row>
    <row r="7" spans="1:9">
      <c r="A7" s="61" t="s">
        <v>114</v>
      </c>
      <c r="B7" s="61" t="s">
        <v>115</v>
      </c>
      <c r="C7" s="60"/>
      <c r="D7" s="61"/>
      <c r="E7" s="61"/>
      <c r="F7" s="61"/>
      <c r="G7" s="205"/>
      <c r="H7" s="60"/>
      <c r="I7" s="60"/>
    </row>
    <row r="8" spans="1:9">
      <c r="A8" s="190" t="s">
        <v>101</v>
      </c>
      <c r="B8" s="190" t="s">
        <v>101</v>
      </c>
      <c r="C8" s="191">
        <v>62278282.54</v>
      </c>
      <c r="D8" s="191">
        <v>37429487.67</v>
      </c>
      <c r="E8" s="191">
        <v>1853474</v>
      </c>
      <c r="F8" s="191">
        <v>460000</v>
      </c>
      <c r="G8" s="191">
        <v>35116013.67</v>
      </c>
      <c r="H8" s="190">
        <v>5</v>
      </c>
      <c r="I8" s="190">
        <v>6</v>
      </c>
    </row>
    <row r="9" s="184" customFormat="1" ht="19" customHeight="1" spans="1:9">
      <c r="A9" s="129">
        <v>201</v>
      </c>
      <c r="B9" s="129" t="s">
        <v>116</v>
      </c>
      <c r="C9" s="192">
        <v>50000</v>
      </c>
      <c r="D9" s="191">
        <v>0</v>
      </c>
      <c r="E9" s="192"/>
      <c r="F9" s="192"/>
      <c r="G9" s="192"/>
      <c r="H9" s="192">
        <v>-50000</v>
      </c>
      <c r="I9" s="213">
        <v>-1</v>
      </c>
    </row>
    <row r="10" s="87" customFormat="1" ht="19" customHeight="1" spans="1:9">
      <c r="A10" s="193">
        <v>20113</v>
      </c>
      <c r="B10" s="193" t="s">
        <v>117</v>
      </c>
      <c r="C10" s="110">
        <v>50000</v>
      </c>
      <c r="D10" s="191">
        <v>0</v>
      </c>
      <c r="E10" s="110"/>
      <c r="F10" s="110"/>
      <c r="G10" s="110"/>
      <c r="H10" s="110">
        <v>-50000</v>
      </c>
      <c r="I10" s="214">
        <v>-1</v>
      </c>
    </row>
    <row r="11" s="87" customFormat="1" ht="19" customHeight="1" spans="1:9">
      <c r="A11" s="193">
        <v>2011308</v>
      </c>
      <c r="B11" s="193" t="s">
        <v>118</v>
      </c>
      <c r="C11" s="110">
        <v>50000</v>
      </c>
      <c r="D11" s="191">
        <v>0</v>
      </c>
      <c r="E11" s="110"/>
      <c r="F11" s="110"/>
      <c r="G11" s="110"/>
      <c r="H11" s="110">
        <v>-50000</v>
      </c>
      <c r="I11" s="214">
        <v>-1</v>
      </c>
    </row>
    <row r="12" s="119" customFormat="1" ht="19" customHeight="1" spans="1:9">
      <c r="A12" s="128">
        <v>208</v>
      </c>
      <c r="B12" s="129" t="s">
        <v>119</v>
      </c>
      <c r="C12" s="194">
        <v>248969</v>
      </c>
      <c r="D12" s="191">
        <v>293757</v>
      </c>
      <c r="E12" s="105">
        <v>293757</v>
      </c>
      <c r="F12" s="194"/>
      <c r="G12" s="194"/>
      <c r="H12" s="105">
        <v>44788</v>
      </c>
      <c r="I12" s="215">
        <v>0.179893882370898</v>
      </c>
    </row>
    <row r="13" s="87" customFormat="1" ht="19" customHeight="1" spans="1:9">
      <c r="A13" s="130">
        <v>20805</v>
      </c>
      <c r="B13" s="131" t="s">
        <v>120</v>
      </c>
      <c r="C13" s="110">
        <v>161166</v>
      </c>
      <c r="D13" s="191">
        <v>195934</v>
      </c>
      <c r="E13" s="110">
        <v>195934</v>
      </c>
      <c r="F13" s="110"/>
      <c r="G13" s="110"/>
      <c r="H13" s="110">
        <v>34768</v>
      </c>
      <c r="I13" s="214">
        <v>0.215727883052257</v>
      </c>
    </row>
    <row r="14" s="87" customFormat="1" ht="19" customHeight="1" spans="1:9">
      <c r="A14" s="130">
        <v>2080505</v>
      </c>
      <c r="B14" s="131" t="s">
        <v>121</v>
      </c>
      <c r="C14" s="110">
        <v>107444</v>
      </c>
      <c r="D14" s="191">
        <v>130623</v>
      </c>
      <c r="E14" s="110">
        <v>130623</v>
      </c>
      <c r="F14" s="110"/>
      <c r="G14" s="110"/>
      <c r="H14" s="110">
        <v>23179</v>
      </c>
      <c r="I14" s="214">
        <v>0.21573098544358</v>
      </c>
    </row>
    <row r="15" s="87" customFormat="1" ht="19" customHeight="1" spans="1:9">
      <c r="A15" s="130">
        <v>2080506</v>
      </c>
      <c r="B15" s="131" t="s">
        <v>122</v>
      </c>
      <c r="C15" s="108">
        <v>53722</v>
      </c>
      <c r="D15" s="191">
        <v>65311</v>
      </c>
      <c r="E15" s="108">
        <v>65311</v>
      </c>
      <c r="F15" s="110"/>
      <c r="G15" s="110"/>
      <c r="H15" s="110">
        <v>11589</v>
      </c>
      <c r="I15" s="214">
        <v>0.21572167826961</v>
      </c>
    </row>
    <row r="16" s="87" customFormat="1" ht="19" customHeight="1" spans="1:9">
      <c r="A16" s="130">
        <v>20807</v>
      </c>
      <c r="B16" s="132" t="s">
        <v>123</v>
      </c>
      <c r="C16" s="108">
        <v>87803</v>
      </c>
      <c r="D16" s="191">
        <v>97823</v>
      </c>
      <c r="E16" s="110">
        <v>97823</v>
      </c>
      <c r="F16" s="110"/>
      <c r="G16" s="110"/>
      <c r="H16" s="110">
        <v>10020</v>
      </c>
      <c r="I16" s="214">
        <v>0.114119107547578</v>
      </c>
    </row>
    <row r="17" s="87" customFormat="1" ht="19" customHeight="1" spans="1:9">
      <c r="A17" s="130">
        <v>2080799</v>
      </c>
      <c r="B17" s="132" t="s">
        <v>124</v>
      </c>
      <c r="C17" s="110">
        <v>87803</v>
      </c>
      <c r="D17" s="191">
        <v>97823</v>
      </c>
      <c r="E17" s="110">
        <v>97823</v>
      </c>
      <c r="F17" s="110"/>
      <c r="G17" s="110"/>
      <c r="H17" s="110">
        <v>10020</v>
      </c>
      <c r="I17" s="214">
        <v>0.114119107547578</v>
      </c>
    </row>
    <row r="18" s="119" customFormat="1" ht="19" customHeight="1" spans="1:9">
      <c r="A18" s="128">
        <v>210</v>
      </c>
      <c r="B18" s="129" t="s">
        <v>125</v>
      </c>
      <c r="C18" s="105">
        <v>58378</v>
      </c>
      <c r="D18" s="191">
        <v>72118</v>
      </c>
      <c r="E18" s="105">
        <v>72118</v>
      </c>
      <c r="F18" s="105"/>
      <c r="G18" s="105"/>
      <c r="H18" s="105">
        <v>13740</v>
      </c>
      <c r="I18" s="215">
        <v>0.235362636609682</v>
      </c>
    </row>
    <row r="19" s="87" customFormat="1" ht="19" customHeight="1" spans="1:9">
      <c r="A19" s="130">
        <v>21011</v>
      </c>
      <c r="B19" s="131" t="s">
        <v>126</v>
      </c>
      <c r="C19" s="110">
        <v>58378</v>
      </c>
      <c r="D19" s="191">
        <v>72118</v>
      </c>
      <c r="E19" s="110">
        <v>72118</v>
      </c>
      <c r="F19" s="110"/>
      <c r="G19" s="110"/>
      <c r="H19" s="110">
        <v>13740</v>
      </c>
      <c r="I19" s="214">
        <v>0.235362636609682</v>
      </c>
    </row>
    <row r="20" s="87" customFormat="1" ht="19" customHeight="1" spans="1:9">
      <c r="A20" s="130">
        <v>2101101</v>
      </c>
      <c r="B20" s="131" t="s">
        <v>127</v>
      </c>
      <c r="C20" s="110">
        <v>37559</v>
      </c>
      <c r="D20" s="191">
        <v>53299</v>
      </c>
      <c r="E20" s="110">
        <v>53299</v>
      </c>
      <c r="F20" s="110"/>
      <c r="G20" s="110"/>
      <c r="H20" s="110">
        <v>15740</v>
      </c>
      <c r="I20" s="214">
        <v>0.419073990255332</v>
      </c>
    </row>
    <row r="21" s="87" customFormat="1" ht="19" customHeight="1" spans="1:9">
      <c r="A21" s="130">
        <v>2101102</v>
      </c>
      <c r="B21" s="131" t="s">
        <v>128</v>
      </c>
      <c r="C21" s="110">
        <v>5283</v>
      </c>
      <c r="D21" s="191">
        <v>0</v>
      </c>
      <c r="E21" s="110"/>
      <c r="F21" s="110"/>
      <c r="G21" s="110"/>
      <c r="H21" s="110">
        <v>-5283</v>
      </c>
      <c r="I21" s="214">
        <v>-1</v>
      </c>
    </row>
    <row r="22" s="87" customFormat="1" ht="19" customHeight="1" spans="1:9">
      <c r="A22" s="130">
        <v>2101103</v>
      </c>
      <c r="B22" s="131" t="s">
        <v>129</v>
      </c>
      <c r="C22" s="110">
        <v>8536</v>
      </c>
      <c r="D22" s="191">
        <v>10819</v>
      </c>
      <c r="E22" s="110">
        <v>10819</v>
      </c>
      <c r="F22" s="110"/>
      <c r="G22" s="110"/>
      <c r="H22" s="110">
        <v>2283</v>
      </c>
      <c r="I22" s="214">
        <v>0.267455482661668</v>
      </c>
    </row>
    <row r="23" s="87" customFormat="1" ht="19" customHeight="1" spans="1:9">
      <c r="A23" s="130">
        <v>2101199</v>
      </c>
      <c r="B23" s="131" t="s">
        <v>130</v>
      </c>
      <c r="C23" s="110">
        <v>7000</v>
      </c>
      <c r="D23" s="191">
        <v>8000</v>
      </c>
      <c r="E23" s="110">
        <v>8000</v>
      </c>
      <c r="F23" s="110"/>
      <c r="G23" s="110"/>
      <c r="H23" s="110">
        <v>1000</v>
      </c>
      <c r="I23" s="214">
        <v>0.142857142857143</v>
      </c>
    </row>
    <row r="24" s="119" customFormat="1" ht="19" customHeight="1" spans="1:9">
      <c r="A24" s="128">
        <v>211</v>
      </c>
      <c r="B24" s="129" t="s">
        <v>131</v>
      </c>
      <c r="C24" s="105">
        <v>17062032.61</v>
      </c>
      <c r="D24" s="191">
        <v>8937410.82</v>
      </c>
      <c r="E24" s="105"/>
      <c r="F24" s="105"/>
      <c r="G24" s="105">
        <v>8937410.82</v>
      </c>
      <c r="H24" s="105">
        <v>-8124621.79</v>
      </c>
      <c r="I24" s="215">
        <v>-0.476181353986991</v>
      </c>
    </row>
    <row r="25" s="87" customFormat="1" ht="19" customHeight="1" spans="1:9">
      <c r="A25" s="131">
        <v>21101</v>
      </c>
      <c r="B25" s="131" t="s">
        <v>132</v>
      </c>
      <c r="C25" s="110">
        <v>1180000</v>
      </c>
      <c r="D25" s="191">
        <v>281188.49</v>
      </c>
      <c r="E25" s="110"/>
      <c r="F25" s="110"/>
      <c r="G25" s="110">
        <v>281188.49</v>
      </c>
      <c r="H25" s="110">
        <v>-898811.51</v>
      </c>
      <c r="I25" s="214">
        <v>-0.761704669491525</v>
      </c>
    </row>
    <row r="26" s="87" customFormat="1" ht="19" customHeight="1" spans="1:9">
      <c r="A26" s="130">
        <v>2110199</v>
      </c>
      <c r="B26" s="131" t="s">
        <v>133</v>
      </c>
      <c r="C26" s="110">
        <v>1180000</v>
      </c>
      <c r="D26" s="191">
        <v>281188.49</v>
      </c>
      <c r="E26" s="110"/>
      <c r="F26" s="110"/>
      <c r="G26" s="110">
        <v>281188.49</v>
      </c>
      <c r="H26" s="110">
        <v>-898811.51</v>
      </c>
      <c r="I26" s="214">
        <v>-0.761704669491525</v>
      </c>
    </row>
    <row r="27" s="87" customFormat="1" ht="19" customHeight="1" spans="1:9">
      <c r="A27" s="131">
        <v>21103</v>
      </c>
      <c r="B27" s="131" t="s">
        <v>134</v>
      </c>
      <c r="C27" s="110">
        <v>7570000</v>
      </c>
      <c r="D27" s="191">
        <v>1278779.05</v>
      </c>
      <c r="E27" s="110"/>
      <c r="F27" s="110"/>
      <c r="G27" s="110">
        <v>1278779.05</v>
      </c>
      <c r="H27" s="110">
        <v>-6291220.95</v>
      </c>
      <c r="I27" s="214">
        <v>-0.831072780713342</v>
      </c>
    </row>
    <row r="28" s="87" customFormat="1" ht="19" customHeight="1" spans="1:9">
      <c r="A28" s="130">
        <v>2110302</v>
      </c>
      <c r="B28" s="131" t="s">
        <v>135</v>
      </c>
      <c r="C28" s="110">
        <v>7570000</v>
      </c>
      <c r="D28" s="191">
        <v>1278779.05</v>
      </c>
      <c r="E28" s="110"/>
      <c r="F28" s="110"/>
      <c r="G28" s="110">
        <v>1278779.05</v>
      </c>
      <c r="H28" s="110">
        <v>-6291220.95</v>
      </c>
      <c r="I28" s="214">
        <v>-0.831072780713342</v>
      </c>
    </row>
    <row r="29" s="87" customFormat="1" ht="19" customHeight="1" spans="1:9">
      <c r="A29" s="131">
        <v>21104</v>
      </c>
      <c r="B29" s="131" t="s">
        <v>136</v>
      </c>
      <c r="C29" s="110">
        <v>2961138.47</v>
      </c>
      <c r="D29" s="191">
        <v>192663.76</v>
      </c>
      <c r="E29" s="110"/>
      <c r="F29" s="110"/>
      <c r="G29" s="110">
        <v>192663.76</v>
      </c>
      <c r="H29" s="110">
        <v>-2768474.71</v>
      </c>
      <c r="I29" s="214">
        <v>-0.934935916725299</v>
      </c>
    </row>
    <row r="30" s="87" customFormat="1" ht="19" customHeight="1" spans="1:9">
      <c r="A30" s="130">
        <v>2110401</v>
      </c>
      <c r="B30" s="131" t="s">
        <v>137</v>
      </c>
      <c r="C30" s="110">
        <v>959218.47</v>
      </c>
      <c r="D30" s="191">
        <v>632663.76</v>
      </c>
      <c r="E30" s="110"/>
      <c r="F30" s="110">
        <v>460000</v>
      </c>
      <c r="G30" s="110">
        <v>172663.76</v>
      </c>
      <c r="H30" s="110">
        <v>-326554.71</v>
      </c>
      <c r="I30" s="214">
        <v>-0.340438304946317</v>
      </c>
    </row>
    <row r="31" s="87" customFormat="1" ht="19" customHeight="1" spans="1:9">
      <c r="A31" s="130">
        <v>2110405</v>
      </c>
      <c r="B31" s="132" t="s">
        <v>138</v>
      </c>
      <c r="C31" s="110">
        <v>222920</v>
      </c>
      <c r="D31" s="191">
        <v>0</v>
      </c>
      <c r="E31" s="110"/>
      <c r="F31" s="110"/>
      <c r="G31" s="110"/>
      <c r="H31" s="110">
        <v>-222920</v>
      </c>
      <c r="I31" s="214">
        <v>-1</v>
      </c>
    </row>
    <row r="32" s="87" customFormat="1" ht="19" customHeight="1" spans="1:9">
      <c r="A32" s="131">
        <v>2110499</v>
      </c>
      <c r="B32" s="132" t="s">
        <v>139</v>
      </c>
      <c r="C32" s="110">
        <v>300000</v>
      </c>
      <c r="D32" s="191">
        <v>20000</v>
      </c>
      <c r="E32" s="110"/>
      <c r="F32" s="110"/>
      <c r="G32" s="110">
        <v>20000</v>
      </c>
      <c r="H32" s="110">
        <v>-280000</v>
      </c>
      <c r="I32" s="214">
        <v>-0.933333333333333</v>
      </c>
    </row>
    <row r="33" s="87" customFormat="1" ht="19" customHeight="1" spans="1:9">
      <c r="A33" s="131">
        <v>21107</v>
      </c>
      <c r="B33" s="132" t="s">
        <v>140</v>
      </c>
      <c r="C33" s="110">
        <v>1740000</v>
      </c>
      <c r="D33" s="191">
        <v>1982481.96</v>
      </c>
      <c r="E33" s="110"/>
      <c r="F33" s="110"/>
      <c r="G33" s="110">
        <v>1982481.96</v>
      </c>
      <c r="H33" s="110">
        <v>242481.96</v>
      </c>
      <c r="I33" s="214">
        <v>0.139357448275862</v>
      </c>
    </row>
    <row r="34" s="87" customFormat="1" ht="19" customHeight="1" spans="1:9">
      <c r="A34" s="131">
        <v>2110799</v>
      </c>
      <c r="B34" s="132" t="s">
        <v>141</v>
      </c>
      <c r="C34" s="110">
        <v>3219000</v>
      </c>
      <c r="D34" s="191">
        <v>1982481.96</v>
      </c>
      <c r="E34" s="110"/>
      <c r="F34" s="110"/>
      <c r="G34" s="110">
        <v>1982481.96</v>
      </c>
      <c r="H34" s="110">
        <v>-1236518.04</v>
      </c>
      <c r="I34" s="214">
        <v>-0.384131109040075</v>
      </c>
    </row>
    <row r="35" s="87" customFormat="1" ht="19" customHeight="1" spans="1:9">
      <c r="A35" s="131">
        <v>21198</v>
      </c>
      <c r="B35" s="132" t="s">
        <v>142</v>
      </c>
      <c r="C35" s="110">
        <v>2230000</v>
      </c>
      <c r="D35" s="191">
        <v>4021875</v>
      </c>
      <c r="E35" s="110"/>
      <c r="F35" s="110"/>
      <c r="G35" s="110">
        <v>4021875</v>
      </c>
      <c r="H35" s="110">
        <v>1791875</v>
      </c>
      <c r="I35" s="214">
        <v>0.803531390134529</v>
      </c>
    </row>
    <row r="36" s="87" customFormat="1" ht="19" customHeight="1" spans="1:9">
      <c r="A36" s="131">
        <v>2119803</v>
      </c>
      <c r="B36" s="132" t="s">
        <v>143</v>
      </c>
      <c r="C36" s="110">
        <v>2230000</v>
      </c>
      <c r="D36" s="191">
        <v>4021875</v>
      </c>
      <c r="E36" s="110"/>
      <c r="F36" s="110"/>
      <c r="G36" s="110">
        <v>4021875</v>
      </c>
      <c r="H36" s="110">
        <v>1791875</v>
      </c>
      <c r="I36" s="214">
        <v>0.803531390134529</v>
      </c>
    </row>
    <row r="37" s="87" customFormat="1" ht="19" customHeight="1" spans="1:9">
      <c r="A37" s="131">
        <v>21199</v>
      </c>
      <c r="B37" s="132" t="s">
        <v>144</v>
      </c>
      <c r="C37" s="110">
        <v>1380894.14</v>
      </c>
      <c r="D37" s="191">
        <v>1180422.56</v>
      </c>
      <c r="E37" s="110"/>
      <c r="F37" s="110"/>
      <c r="G37" s="110">
        <v>1180422.56</v>
      </c>
      <c r="H37" s="110">
        <v>-200471.58</v>
      </c>
      <c r="I37" s="214">
        <v>-0.145175197861293</v>
      </c>
    </row>
    <row r="38" s="87" customFormat="1" ht="19" customHeight="1" spans="1:9">
      <c r="A38" s="131">
        <v>2119999</v>
      </c>
      <c r="B38" s="132" t="s">
        <v>144</v>
      </c>
      <c r="C38" s="110">
        <v>1380894.14</v>
      </c>
      <c r="D38" s="191">
        <v>1180422.56</v>
      </c>
      <c r="E38" s="110"/>
      <c r="F38" s="110"/>
      <c r="G38" s="110">
        <v>1180422.56</v>
      </c>
      <c r="H38" s="110">
        <v>-200471.58</v>
      </c>
      <c r="I38" s="214">
        <v>-0.145175197861293</v>
      </c>
    </row>
    <row r="39" s="119" customFormat="1" ht="19" customHeight="1" spans="1:11">
      <c r="A39" s="129">
        <v>212</v>
      </c>
      <c r="B39" s="133" t="s">
        <v>145</v>
      </c>
      <c r="C39" s="105">
        <v>90000</v>
      </c>
      <c r="D39" s="191">
        <v>95000</v>
      </c>
      <c r="E39" s="105"/>
      <c r="F39" s="105"/>
      <c r="G39" s="105">
        <v>95000</v>
      </c>
      <c r="H39" s="105">
        <v>5000</v>
      </c>
      <c r="I39" s="215">
        <v>0.0555555555555556</v>
      </c>
      <c r="J39" s="87"/>
      <c r="K39" s="87"/>
    </row>
    <row r="40" s="119" customFormat="1" ht="19" customHeight="1" spans="1:11">
      <c r="A40" s="131">
        <v>21201</v>
      </c>
      <c r="B40" s="132" t="s">
        <v>146</v>
      </c>
      <c r="C40" s="105">
        <v>90000</v>
      </c>
      <c r="D40" s="191">
        <v>90000</v>
      </c>
      <c r="E40" s="105"/>
      <c r="F40" s="105"/>
      <c r="G40" s="105">
        <v>90000</v>
      </c>
      <c r="H40" s="105">
        <f>D40-C40</f>
        <v>0</v>
      </c>
      <c r="I40" s="215">
        <f>D40/C40-1</f>
        <v>0</v>
      </c>
      <c r="J40" s="87"/>
      <c r="K40" s="87"/>
    </row>
    <row r="41" s="87" customFormat="1" ht="19" customHeight="1" spans="1:9">
      <c r="A41" s="131">
        <v>2120102</v>
      </c>
      <c r="B41" s="132" t="s">
        <v>147</v>
      </c>
      <c r="C41" s="110">
        <v>90000</v>
      </c>
      <c r="D41" s="191">
        <v>90000</v>
      </c>
      <c r="E41" s="110"/>
      <c r="F41" s="110"/>
      <c r="G41" s="110">
        <v>90000</v>
      </c>
      <c r="H41" s="110">
        <v>0</v>
      </c>
      <c r="I41" s="214">
        <v>0</v>
      </c>
    </row>
    <row r="42" s="87" customFormat="1" ht="19" customHeight="1" spans="1:9">
      <c r="A42" s="131">
        <v>21208</v>
      </c>
      <c r="B42" s="132" t="s">
        <v>148</v>
      </c>
      <c r="C42" s="110"/>
      <c r="D42" s="191">
        <v>5000</v>
      </c>
      <c r="E42" s="110"/>
      <c r="F42" s="110"/>
      <c r="G42" s="110">
        <v>5000</v>
      </c>
      <c r="H42" s="110">
        <f>D42-C42</f>
        <v>5000</v>
      </c>
      <c r="I42" s="214" t="e">
        <f>D42/C42-1</f>
        <v>#DIV/0!</v>
      </c>
    </row>
    <row r="43" s="87" customFormat="1" ht="19" customHeight="1" spans="1:9">
      <c r="A43" s="131">
        <v>2120899</v>
      </c>
      <c r="B43" s="132" t="s">
        <v>149</v>
      </c>
      <c r="C43" s="110"/>
      <c r="D43" s="191">
        <v>5000</v>
      </c>
      <c r="E43" s="110"/>
      <c r="F43" s="110"/>
      <c r="G43" s="110">
        <v>5000</v>
      </c>
      <c r="H43" s="110">
        <v>5000</v>
      </c>
      <c r="I43" s="214" t="e">
        <v>#DIV/0!</v>
      </c>
    </row>
    <row r="44" s="119" customFormat="1" ht="19" customHeight="1" spans="1:11">
      <c r="A44" s="128">
        <v>213</v>
      </c>
      <c r="B44" s="133" t="s">
        <v>150</v>
      </c>
      <c r="C44" s="105">
        <v>32503435.52</v>
      </c>
      <c r="D44" s="191">
        <v>20292252.11</v>
      </c>
      <c r="E44" s="105"/>
      <c r="F44" s="105"/>
      <c r="G44" s="105">
        <v>20292252.11</v>
      </c>
      <c r="H44" s="105">
        <v>-12211183.41</v>
      </c>
      <c r="I44" s="215">
        <v>-0.375689006858559</v>
      </c>
      <c r="J44" s="87"/>
      <c r="K44" s="87"/>
    </row>
    <row r="45" s="87" customFormat="1" ht="19" customHeight="1" spans="1:9">
      <c r="A45" s="130">
        <v>21302</v>
      </c>
      <c r="B45" s="132" t="s">
        <v>151</v>
      </c>
      <c r="C45" s="110">
        <v>2466657</v>
      </c>
      <c r="D45" s="191">
        <v>962329.65</v>
      </c>
      <c r="E45" s="110"/>
      <c r="F45" s="110"/>
      <c r="G45" s="110">
        <v>962329.65</v>
      </c>
      <c r="H45" s="110">
        <v>-1504327.35</v>
      </c>
      <c r="I45" s="214">
        <v>-0.609864829200006</v>
      </c>
    </row>
    <row r="46" s="87" customFormat="1" ht="19" customHeight="1" spans="1:9">
      <c r="A46" s="130">
        <v>2130205</v>
      </c>
      <c r="B46" s="132" t="s">
        <v>152</v>
      </c>
      <c r="C46" s="110">
        <v>1450000</v>
      </c>
      <c r="D46" s="191">
        <v>236407</v>
      </c>
      <c r="E46" s="110"/>
      <c r="F46" s="110"/>
      <c r="G46" s="110">
        <v>236407</v>
      </c>
      <c r="H46" s="110">
        <v>-1213593</v>
      </c>
      <c r="I46" s="214">
        <v>-0.836960689655172</v>
      </c>
    </row>
    <row r="47" s="87" customFormat="1" ht="19" customHeight="1" spans="1:9">
      <c r="A47" s="130">
        <v>2130209</v>
      </c>
      <c r="B47" s="132" t="s">
        <v>153</v>
      </c>
      <c r="C47" s="110"/>
      <c r="D47" s="191">
        <v>49640.65</v>
      </c>
      <c r="E47" s="110"/>
      <c r="F47" s="110"/>
      <c r="G47" s="110">
        <v>49640.65</v>
      </c>
      <c r="H47" s="110">
        <v>49640.65</v>
      </c>
      <c r="I47" s="214" t="e">
        <v>#DIV/0!</v>
      </c>
    </row>
    <row r="48" s="87" customFormat="1" ht="19" customHeight="1" spans="1:9">
      <c r="A48" s="135">
        <v>2130236</v>
      </c>
      <c r="B48" s="135" t="s">
        <v>154</v>
      </c>
      <c r="C48" s="110">
        <v>10000</v>
      </c>
      <c r="D48" s="191">
        <v>0</v>
      </c>
      <c r="E48" s="110"/>
      <c r="F48" s="110"/>
      <c r="G48" s="110"/>
      <c r="H48" s="110">
        <v>-10000</v>
      </c>
      <c r="I48" s="214">
        <v>-1</v>
      </c>
    </row>
    <row r="49" s="87" customFormat="1" ht="19" customHeight="1" spans="1:9">
      <c r="A49" s="134">
        <v>2130299</v>
      </c>
      <c r="B49" s="135" t="s">
        <v>155</v>
      </c>
      <c r="C49" s="110">
        <v>1006657</v>
      </c>
      <c r="D49" s="191">
        <v>676282</v>
      </c>
      <c r="E49" s="110"/>
      <c r="F49" s="110"/>
      <c r="G49" s="110">
        <v>676282</v>
      </c>
      <c r="H49" s="110">
        <v>-330375</v>
      </c>
      <c r="I49" s="214">
        <v>-0.328190237588374</v>
      </c>
    </row>
    <row r="50" s="87" customFormat="1" ht="19" customHeight="1" spans="1:9">
      <c r="A50" s="130">
        <v>21303</v>
      </c>
      <c r="B50" s="132" t="s">
        <v>156</v>
      </c>
      <c r="C50" s="110">
        <v>2015330</v>
      </c>
      <c r="D50" s="191">
        <v>60639</v>
      </c>
      <c r="E50" s="110"/>
      <c r="F50" s="110"/>
      <c r="G50" s="110">
        <v>60639</v>
      </c>
      <c r="H50" s="110">
        <v>60639</v>
      </c>
      <c r="I50" s="214" t="e">
        <v>#DIV/0!</v>
      </c>
    </row>
    <row r="51" s="87" customFormat="1" ht="19" customHeight="1" spans="1:9">
      <c r="A51" s="135">
        <v>2130305</v>
      </c>
      <c r="B51" s="135" t="s">
        <v>157</v>
      </c>
      <c r="C51" s="110">
        <v>2015330</v>
      </c>
      <c r="D51" s="191">
        <v>60639</v>
      </c>
      <c r="E51" s="110"/>
      <c r="F51" s="110"/>
      <c r="G51" s="110">
        <v>60639</v>
      </c>
      <c r="H51" s="110">
        <v>60639</v>
      </c>
      <c r="I51" s="214" t="e">
        <v>#DIV/0!</v>
      </c>
    </row>
    <row r="52" s="87" customFormat="1" ht="19" customHeight="1" spans="1:9">
      <c r="A52" s="130">
        <v>21305</v>
      </c>
      <c r="B52" s="132" t="s">
        <v>158</v>
      </c>
      <c r="C52" s="110">
        <v>28021448.52</v>
      </c>
      <c r="D52" s="191">
        <v>19329922.46</v>
      </c>
      <c r="E52" s="110"/>
      <c r="F52" s="110"/>
      <c r="G52" s="110">
        <v>19329922.46</v>
      </c>
      <c r="H52" s="110">
        <v>-8691526.06</v>
      </c>
      <c r="I52" s="214">
        <v>-0.31017404592045</v>
      </c>
    </row>
    <row r="53" s="87" customFormat="1" ht="19" customHeight="1" spans="1:9">
      <c r="A53" s="135">
        <v>2130599</v>
      </c>
      <c r="B53" s="135" t="s">
        <v>159</v>
      </c>
      <c r="C53" s="110">
        <v>28021448.52</v>
      </c>
      <c r="D53" s="191">
        <v>19269283.46</v>
      </c>
      <c r="E53" s="110"/>
      <c r="F53" s="110"/>
      <c r="G53" s="110">
        <v>19269283.46</v>
      </c>
      <c r="H53" s="110">
        <v>-8752165.06</v>
      </c>
      <c r="I53" s="214">
        <v>-0.312338066811687</v>
      </c>
    </row>
    <row r="54" s="119" customFormat="1" ht="19" customHeight="1" spans="1:11">
      <c r="A54" s="137">
        <v>220</v>
      </c>
      <c r="B54" s="138" t="s">
        <v>160</v>
      </c>
      <c r="C54" s="105">
        <v>11249606.71</v>
      </c>
      <c r="D54" s="191">
        <v>6592128.25</v>
      </c>
      <c r="E54" s="105">
        <v>1317485</v>
      </c>
      <c r="F54" s="105"/>
      <c r="G54" s="105">
        <v>5274643.25</v>
      </c>
      <c r="H54" s="105">
        <v>-4657478.46</v>
      </c>
      <c r="I54" s="215">
        <v>-0.414012558844379</v>
      </c>
      <c r="J54" s="87"/>
      <c r="K54" s="87"/>
    </row>
    <row r="55" s="87" customFormat="1" ht="19" customHeight="1" spans="1:9">
      <c r="A55" s="130">
        <v>22001</v>
      </c>
      <c r="B55" s="139" t="s">
        <v>161</v>
      </c>
      <c r="C55" s="110">
        <v>11249606.71</v>
      </c>
      <c r="D55" s="191">
        <v>6592128.25</v>
      </c>
      <c r="E55" s="110">
        <v>1317485</v>
      </c>
      <c r="F55" s="110">
        <v>0</v>
      </c>
      <c r="G55" s="110">
        <v>5274643.25</v>
      </c>
      <c r="H55" s="110">
        <v>-4657478.46</v>
      </c>
      <c r="I55" s="214">
        <v>-0.414012558844379</v>
      </c>
    </row>
    <row r="56" s="87" customFormat="1" ht="19" customHeight="1" spans="1:9">
      <c r="A56" s="140">
        <v>2200101</v>
      </c>
      <c r="B56" s="141" t="s">
        <v>162</v>
      </c>
      <c r="C56" s="198">
        <v>1031492</v>
      </c>
      <c r="D56" s="191">
        <v>1199400</v>
      </c>
      <c r="E56" s="198">
        <v>1199400</v>
      </c>
      <c r="F56" s="198"/>
      <c r="G56" s="198"/>
      <c r="H56" s="110">
        <v>167908</v>
      </c>
      <c r="I56" s="214">
        <v>0.16278167935379</v>
      </c>
    </row>
    <row r="57" s="87" customFormat="1" ht="19" customHeight="1" spans="1:9">
      <c r="A57" s="142">
        <v>2200106</v>
      </c>
      <c r="B57" s="135" t="s">
        <v>163</v>
      </c>
      <c r="C57" s="199">
        <v>5206400</v>
      </c>
      <c r="D57" s="191">
        <v>2656400</v>
      </c>
      <c r="E57" s="110"/>
      <c r="F57" s="206"/>
      <c r="G57" s="199">
        <v>2656400</v>
      </c>
      <c r="H57" s="110">
        <v>-2550000</v>
      </c>
      <c r="I57" s="214">
        <v>-0.489781807006761</v>
      </c>
    </row>
    <row r="58" s="87" customFormat="1" ht="19" customHeight="1" spans="1:9">
      <c r="A58" s="142">
        <v>2200150</v>
      </c>
      <c r="B58" s="135" t="s">
        <v>164</v>
      </c>
      <c r="C58" s="199">
        <v>116321</v>
      </c>
      <c r="D58" s="191">
        <v>118085</v>
      </c>
      <c r="E58" s="110">
        <v>118085</v>
      </c>
      <c r="F58" s="208"/>
      <c r="G58" s="199"/>
      <c r="H58" s="110">
        <v>1764</v>
      </c>
      <c r="I58" s="214">
        <v>0.0151649315256919</v>
      </c>
    </row>
    <row r="59" s="87" customFormat="1" ht="19" customHeight="1" spans="1:9">
      <c r="A59" s="142">
        <v>2200199</v>
      </c>
      <c r="B59" s="142" t="s">
        <v>165</v>
      </c>
      <c r="C59" s="199">
        <v>4895393.71</v>
      </c>
      <c r="D59" s="191">
        <v>2618243.25</v>
      </c>
      <c r="E59" s="208"/>
      <c r="F59" s="208"/>
      <c r="G59" s="199">
        <v>2618243.25</v>
      </c>
      <c r="H59" s="110">
        <v>-2277150.46</v>
      </c>
      <c r="I59" s="214">
        <v>-0.465161863355011</v>
      </c>
    </row>
    <row r="60" s="119" customFormat="1" ht="19" customHeight="1" spans="1:11">
      <c r="A60" s="145">
        <v>221</v>
      </c>
      <c r="B60" s="138" t="s">
        <v>166</v>
      </c>
      <c r="C60" s="200">
        <v>131509</v>
      </c>
      <c r="D60" s="191">
        <v>170114</v>
      </c>
      <c r="E60" s="105">
        <v>170114</v>
      </c>
      <c r="F60" s="209"/>
      <c r="G60" s="200"/>
      <c r="H60" s="105">
        <v>38605</v>
      </c>
      <c r="I60" s="215">
        <v>0.293554053334753</v>
      </c>
      <c r="J60" s="87"/>
      <c r="K60" s="87"/>
    </row>
    <row r="61" s="87" customFormat="1" ht="19" customHeight="1" spans="1:9">
      <c r="A61" s="142">
        <v>22102</v>
      </c>
      <c r="B61" s="135" t="s">
        <v>167</v>
      </c>
      <c r="C61" s="199">
        <v>131509</v>
      </c>
      <c r="D61" s="191">
        <v>170114</v>
      </c>
      <c r="E61" s="110">
        <v>170114</v>
      </c>
      <c r="F61" s="208"/>
      <c r="G61" s="199"/>
      <c r="H61" s="110">
        <v>38605</v>
      </c>
      <c r="I61" s="214">
        <v>0.293554053334753</v>
      </c>
    </row>
    <row r="62" s="87" customFormat="1" ht="19" customHeight="1" spans="1:9">
      <c r="A62" s="142">
        <v>2210201</v>
      </c>
      <c r="B62" s="135" t="s">
        <v>168</v>
      </c>
      <c r="C62" s="199">
        <v>102553</v>
      </c>
      <c r="D62" s="191">
        <v>123314</v>
      </c>
      <c r="E62" s="110">
        <v>123314</v>
      </c>
      <c r="F62" s="110"/>
      <c r="G62" s="110"/>
      <c r="H62" s="110">
        <v>20761</v>
      </c>
      <c r="I62" s="214">
        <v>0.202441664310162</v>
      </c>
    </row>
    <row r="63" s="87" customFormat="1" ht="19" customHeight="1" spans="1:9">
      <c r="A63" s="142">
        <v>2210203</v>
      </c>
      <c r="B63" s="135" t="s">
        <v>169</v>
      </c>
      <c r="C63" s="199">
        <v>28956</v>
      </c>
      <c r="D63" s="191">
        <v>46800</v>
      </c>
      <c r="E63" s="110">
        <v>46800</v>
      </c>
      <c r="F63" s="110"/>
      <c r="G63" s="110"/>
      <c r="H63" s="110">
        <v>17844</v>
      </c>
      <c r="I63" s="214">
        <v>0.616245337753833</v>
      </c>
    </row>
    <row r="64" s="119" customFormat="1" ht="19" customHeight="1" spans="1:11">
      <c r="A64" s="146">
        <v>224</v>
      </c>
      <c r="B64" s="147" t="s">
        <v>170</v>
      </c>
      <c r="C64" s="200">
        <v>884351.7</v>
      </c>
      <c r="D64" s="191">
        <v>516707.49</v>
      </c>
      <c r="E64" s="105"/>
      <c r="F64" s="105"/>
      <c r="G64" s="105">
        <v>516707.49</v>
      </c>
      <c r="H64" s="105">
        <v>-367644.21</v>
      </c>
      <c r="I64" s="215">
        <v>-0.415721720216063</v>
      </c>
      <c r="J64" s="87"/>
      <c r="K64" s="87"/>
    </row>
    <row r="65" s="87" customFormat="1" ht="19" customHeight="1" spans="1:9">
      <c r="A65" s="148">
        <v>22406</v>
      </c>
      <c r="B65" s="149" t="s">
        <v>171</v>
      </c>
      <c r="C65" s="199">
        <v>884351.7</v>
      </c>
      <c r="D65" s="191">
        <v>516707.49</v>
      </c>
      <c r="E65" s="110"/>
      <c r="F65" s="110"/>
      <c r="G65" s="110">
        <v>516707.49</v>
      </c>
      <c r="H65" s="110">
        <v>-367644.21</v>
      </c>
      <c r="I65" s="214">
        <v>-0.415721720216063</v>
      </c>
    </row>
    <row r="66" s="87" customFormat="1" ht="19" customHeight="1" spans="1:9">
      <c r="A66" s="142">
        <v>2240601</v>
      </c>
      <c r="B66" s="142" t="s">
        <v>172</v>
      </c>
      <c r="C66" s="199">
        <v>884351.7</v>
      </c>
      <c r="D66" s="191">
        <v>516707.49</v>
      </c>
      <c r="E66" s="110"/>
      <c r="F66" s="110"/>
      <c r="G66" s="110">
        <v>516707.49</v>
      </c>
      <c r="H66" s="110">
        <v>-367644.21</v>
      </c>
      <c r="I66" s="214">
        <v>-0.415721720216063</v>
      </c>
    </row>
    <row r="67" spans="2:11">
      <c r="B67" s="217"/>
      <c r="C67" s="217"/>
      <c r="D67" s="217"/>
      <c r="F67" s="87"/>
      <c r="G67" s="87"/>
      <c r="H67" s="87"/>
      <c r="J67" s="87"/>
      <c r="K67" s="87"/>
    </row>
    <row r="68" spans="2:11">
      <c r="B68" s="217"/>
      <c r="C68" s="217"/>
      <c r="D68" s="217"/>
      <c r="F68" s="87"/>
      <c r="G68" s="87"/>
      <c r="H68" s="87"/>
      <c r="J68" s="87"/>
      <c r="K68" s="87"/>
    </row>
    <row r="69" spans="10:11">
      <c r="J69" s="87"/>
      <c r="K69" s="87"/>
    </row>
    <row r="70" spans="11:11">
      <c r="K70" s="87"/>
    </row>
  </sheetData>
  <mergeCells count="11">
    <mergeCell ref="A2:I2"/>
    <mergeCell ref="C4:C7"/>
    <mergeCell ref="D6:D7"/>
    <mergeCell ref="E6:E7"/>
    <mergeCell ref="F6:F7"/>
    <mergeCell ref="G6:G7"/>
    <mergeCell ref="H6:H7"/>
    <mergeCell ref="I6:I7"/>
    <mergeCell ref="A4:B6"/>
    <mergeCell ref="H4:I5"/>
    <mergeCell ref="D4:G5"/>
  </mergeCells>
  <pageMargins left="0.75" right="0.75" top="1" bottom="1" header="0.5" footer="0.5"/>
  <pageSetup paperSize="9" scale="9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zoomScale="110" zoomScaleNormal="110" workbookViewId="0">
      <pane ySplit="8" topLeftCell="A35" activePane="bottomLeft" state="frozen"/>
      <selection/>
      <selection pane="bottomLeft" activeCell="I40" sqref="I40"/>
    </sheetView>
  </sheetViews>
  <sheetFormatPr defaultColWidth="9" defaultRowHeight="13.5"/>
  <cols>
    <col min="1" max="1" width="13.5" customWidth="1"/>
    <col min="2" max="2" width="35.8833333333333" customWidth="1"/>
    <col min="3" max="3" width="13.6166666666667" customWidth="1"/>
    <col min="4" max="4" width="14.6666666666667" customWidth="1"/>
    <col min="5" max="6" width="12.8166666666667" customWidth="1"/>
    <col min="7" max="7" width="14.1083333333333" customWidth="1"/>
    <col min="8" max="8" width="13.2166666666667" customWidth="1"/>
    <col min="9" max="9" width="13.875" customWidth="1"/>
    <col min="10" max="10" width="14.3333333333333"/>
    <col min="11" max="11" width="14.1083333333333"/>
  </cols>
  <sheetData>
    <row r="1" ht="18.75" spans="1:9">
      <c r="A1" s="186" t="s">
        <v>0</v>
      </c>
      <c r="I1" s="57" t="s">
        <v>103</v>
      </c>
    </row>
    <row r="2" ht="20" customHeight="1" spans="1:10">
      <c r="A2" s="72" t="s">
        <v>104</v>
      </c>
      <c r="B2" s="72"/>
      <c r="C2" s="72"/>
      <c r="D2" s="72"/>
      <c r="E2" s="72"/>
      <c r="F2" s="72"/>
      <c r="G2" s="72"/>
      <c r="H2" s="72"/>
      <c r="I2" s="72"/>
      <c r="J2">
        <f>D8-收支总体情况表!B54</f>
        <v>0</v>
      </c>
    </row>
    <row r="3" ht="15" customHeight="1" spans="1:10">
      <c r="A3" s="187" t="s">
        <v>105</v>
      </c>
      <c r="B3" s="187"/>
      <c r="C3" s="187"/>
      <c r="D3" s="187"/>
      <c r="E3" s="187"/>
      <c r="F3" s="187"/>
      <c r="G3" s="187"/>
      <c r="H3" s="187"/>
      <c r="I3" s="211" t="s">
        <v>4</v>
      </c>
      <c r="J3">
        <f>G8-收支总体情况表!B40</f>
        <v>0</v>
      </c>
    </row>
    <row r="4" ht="15" customHeight="1" spans="1:11">
      <c r="A4" s="61" t="s">
        <v>106</v>
      </c>
      <c r="B4" s="61"/>
      <c r="C4" s="60" t="s">
        <v>107</v>
      </c>
      <c r="D4" s="188" t="s">
        <v>108</v>
      </c>
      <c r="E4" s="201"/>
      <c r="F4" s="201"/>
      <c r="G4" s="201"/>
      <c r="H4" s="73" t="s">
        <v>109</v>
      </c>
      <c r="I4" s="74"/>
      <c r="K4">
        <f>G8+F8</f>
        <v>35576013.67</v>
      </c>
    </row>
    <row r="5" ht="15" customHeight="1" spans="1:9">
      <c r="A5" s="61"/>
      <c r="B5" s="61"/>
      <c r="C5" s="60"/>
      <c r="D5" s="189"/>
      <c r="E5" s="202"/>
      <c r="F5" s="202"/>
      <c r="G5" s="202"/>
      <c r="H5" s="203"/>
      <c r="I5" s="212"/>
    </row>
    <row r="6" ht="15" customHeight="1" spans="1:10">
      <c r="A6" s="61"/>
      <c r="B6" s="61"/>
      <c r="C6" s="60"/>
      <c r="D6" s="61" t="s">
        <v>83</v>
      </c>
      <c r="E6" s="61" t="s">
        <v>110</v>
      </c>
      <c r="F6" s="61" t="s">
        <v>111</v>
      </c>
      <c r="G6" s="204" t="s">
        <v>90</v>
      </c>
      <c r="H6" s="60" t="s">
        <v>112</v>
      </c>
      <c r="I6" s="60" t="s">
        <v>113</v>
      </c>
      <c r="J6">
        <f>E8+F8-收支总体情况表!B37</f>
        <v>0</v>
      </c>
    </row>
    <row r="7" spans="1:9">
      <c r="A7" s="61" t="s">
        <v>114</v>
      </c>
      <c r="B7" s="61" t="s">
        <v>115</v>
      </c>
      <c r="C7" s="60"/>
      <c r="D7" s="61"/>
      <c r="E7" s="61"/>
      <c r="F7" s="61"/>
      <c r="G7" s="205"/>
      <c r="H7" s="60"/>
      <c r="I7" s="60"/>
    </row>
    <row r="8" spans="1:10">
      <c r="A8" s="190" t="s">
        <v>101</v>
      </c>
      <c r="B8" s="190" t="s">
        <v>101</v>
      </c>
      <c r="C8" s="191">
        <v>62278282.54</v>
      </c>
      <c r="D8" s="191">
        <f t="shared" ref="D8:D65" si="0">E8+F8+G8</f>
        <v>37429487.67</v>
      </c>
      <c r="E8" s="191">
        <f>E12+E18+E53+E59</f>
        <v>1853474</v>
      </c>
      <c r="F8" s="191">
        <f>F30</f>
        <v>460000</v>
      </c>
      <c r="G8" s="191">
        <f>G26+G28+G30+G32+G34+G36+G38+G40+G41+G44+G45+G47+G51+G52+G56+G58+G63</f>
        <v>35116013.67</v>
      </c>
      <c r="H8" s="190">
        <v>5</v>
      </c>
      <c r="I8" s="190">
        <v>6</v>
      </c>
      <c r="J8">
        <f>G8-收支总体情况表!B40</f>
        <v>0</v>
      </c>
    </row>
    <row r="9" s="184" customFormat="1" ht="19" customHeight="1" spans="1:9">
      <c r="A9" s="129">
        <v>201</v>
      </c>
      <c r="B9" s="129" t="s">
        <v>116</v>
      </c>
      <c r="C9" s="192">
        <v>50000</v>
      </c>
      <c r="D9" s="191">
        <f t="shared" si="0"/>
        <v>0</v>
      </c>
      <c r="E9" s="192"/>
      <c r="F9" s="192"/>
      <c r="G9" s="192"/>
      <c r="H9" s="192">
        <f t="shared" ref="H9:H65" si="1">D9-C9</f>
        <v>-50000</v>
      </c>
      <c r="I9" s="213">
        <f t="shared" ref="I9:I65" si="2">D9/C9-1</f>
        <v>-1</v>
      </c>
    </row>
    <row r="10" s="87" customFormat="1" ht="19" customHeight="1" spans="1:9">
      <c r="A10" s="193">
        <v>20113</v>
      </c>
      <c r="B10" s="193" t="s">
        <v>117</v>
      </c>
      <c r="C10" s="110">
        <v>50000</v>
      </c>
      <c r="D10" s="191">
        <f t="shared" si="0"/>
        <v>0</v>
      </c>
      <c r="E10" s="110"/>
      <c r="F10" s="110"/>
      <c r="G10" s="110"/>
      <c r="H10" s="110">
        <f t="shared" si="1"/>
        <v>-50000</v>
      </c>
      <c r="I10" s="214">
        <f t="shared" si="2"/>
        <v>-1</v>
      </c>
    </row>
    <row r="11" s="87" customFormat="1" ht="19" customHeight="1" spans="1:9">
      <c r="A11" s="193">
        <v>2011308</v>
      </c>
      <c r="B11" s="193" t="s">
        <v>118</v>
      </c>
      <c r="C11" s="110">
        <v>50000</v>
      </c>
      <c r="D11" s="191">
        <f t="shared" si="0"/>
        <v>0</v>
      </c>
      <c r="E11" s="110"/>
      <c r="F11" s="110"/>
      <c r="G11" s="110"/>
      <c r="H11" s="110">
        <f t="shared" si="1"/>
        <v>-50000</v>
      </c>
      <c r="I11" s="214">
        <f t="shared" si="2"/>
        <v>-1</v>
      </c>
    </row>
    <row r="12" s="119" customFormat="1" ht="19" customHeight="1" spans="1:9">
      <c r="A12" s="128">
        <v>208</v>
      </c>
      <c r="B12" s="129" t="s">
        <v>119</v>
      </c>
      <c r="C12" s="194">
        <v>248969</v>
      </c>
      <c r="D12" s="191">
        <f t="shared" si="0"/>
        <v>293757</v>
      </c>
      <c r="E12" s="105">
        <f>E13+E16</f>
        <v>293757</v>
      </c>
      <c r="F12" s="194"/>
      <c r="G12" s="194"/>
      <c r="H12" s="105">
        <f t="shared" si="1"/>
        <v>44788</v>
      </c>
      <c r="I12" s="215">
        <f t="shared" si="2"/>
        <v>0.179893882370898</v>
      </c>
    </row>
    <row r="13" s="87" customFormat="1" ht="19" customHeight="1" spans="1:9">
      <c r="A13" s="130">
        <v>20805</v>
      </c>
      <c r="B13" s="131" t="s">
        <v>120</v>
      </c>
      <c r="C13" s="110">
        <v>161166</v>
      </c>
      <c r="D13" s="191">
        <f t="shared" si="0"/>
        <v>195934</v>
      </c>
      <c r="E13" s="110">
        <f>E14+E15</f>
        <v>195934</v>
      </c>
      <c r="F13" s="110"/>
      <c r="G13" s="110"/>
      <c r="H13" s="110">
        <f t="shared" si="1"/>
        <v>34768</v>
      </c>
      <c r="I13" s="214">
        <f t="shared" si="2"/>
        <v>0.215727883052257</v>
      </c>
    </row>
    <row r="14" s="87" customFormat="1" ht="19" customHeight="1" spans="1:9">
      <c r="A14" s="130">
        <v>2080505</v>
      </c>
      <c r="B14" s="131" t="s">
        <v>121</v>
      </c>
      <c r="C14" s="110">
        <v>107444</v>
      </c>
      <c r="D14" s="191">
        <f t="shared" si="0"/>
        <v>130623</v>
      </c>
      <c r="E14" s="110">
        <v>130623</v>
      </c>
      <c r="F14" s="110"/>
      <c r="G14" s="110"/>
      <c r="H14" s="110">
        <f t="shared" si="1"/>
        <v>23179</v>
      </c>
      <c r="I14" s="214">
        <f t="shared" si="2"/>
        <v>0.21573098544358</v>
      </c>
    </row>
    <row r="15" s="87" customFormat="1" ht="19" customHeight="1" spans="1:9">
      <c r="A15" s="130">
        <v>2080506</v>
      </c>
      <c r="B15" s="131" t="s">
        <v>122</v>
      </c>
      <c r="C15" s="108">
        <v>53722</v>
      </c>
      <c r="D15" s="191">
        <f t="shared" si="0"/>
        <v>65311</v>
      </c>
      <c r="E15" s="108">
        <v>65311</v>
      </c>
      <c r="F15" s="110"/>
      <c r="G15" s="110"/>
      <c r="H15" s="110">
        <f t="shared" si="1"/>
        <v>11589</v>
      </c>
      <c r="I15" s="214">
        <f t="shared" si="2"/>
        <v>0.21572167826961</v>
      </c>
    </row>
    <row r="16" s="87" customFormat="1" ht="19" customHeight="1" spans="1:9">
      <c r="A16" s="130">
        <v>20807</v>
      </c>
      <c r="B16" s="132" t="s">
        <v>123</v>
      </c>
      <c r="C16" s="108">
        <v>87803</v>
      </c>
      <c r="D16" s="191">
        <f t="shared" si="0"/>
        <v>97823</v>
      </c>
      <c r="E16" s="110">
        <f>E17</f>
        <v>97823</v>
      </c>
      <c r="F16" s="110"/>
      <c r="G16" s="110"/>
      <c r="H16" s="110">
        <f t="shared" si="1"/>
        <v>10020</v>
      </c>
      <c r="I16" s="214">
        <f t="shared" si="2"/>
        <v>0.114119107547578</v>
      </c>
    </row>
    <row r="17" s="87" customFormat="1" ht="19" customHeight="1" spans="1:9">
      <c r="A17" s="130">
        <v>2080799</v>
      </c>
      <c r="B17" s="132" t="s">
        <v>124</v>
      </c>
      <c r="C17" s="110">
        <v>87803</v>
      </c>
      <c r="D17" s="191">
        <f t="shared" si="0"/>
        <v>97823</v>
      </c>
      <c r="E17" s="110">
        <v>97823</v>
      </c>
      <c r="F17" s="110"/>
      <c r="G17" s="110"/>
      <c r="H17" s="110">
        <f t="shared" si="1"/>
        <v>10020</v>
      </c>
      <c r="I17" s="214">
        <f t="shared" si="2"/>
        <v>0.114119107547578</v>
      </c>
    </row>
    <row r="18" s="119" customFormat="1" ht="19" customHeight="1" spans="1:9">
      <c r="A18" s="128">
        <v>210</v>
      </c>
      <c r="B18" s="129" t="s">
        <v>125</v>
      </c>
      <c r="C18" s="105">
        <v>58378</v>
      </c>
      <c r="D18" s="191">
        <f t="shared" si="0"/>
        <v>72118</v>
      </c>
      <c r="E18" s="105">
        <f>E19</f>
        <v>72118</v>
      </c>
      <c r="F18" s="105"/>
      <c r="G18" s="105"/>
      <c r="H18" s="105">
        <f t="shared" si="1"/>
        <v>13740</v>
      </c>
      <c r="I18" s="215">
        <f t="shared" si="2"/>
        <v>0.235362636609682</v>
      </c>
    </row>
    <row r="19" s="87" customFormat="1" ht="19" customHeight="1" spans="1:9">
      <c r="A19" s="130">
        <v>21011</v>
      </c>
      <c r="B19" s="131" t="s">
        <v>126</v>
      </c>
      <c r="C19" s="110">
        <v>58378</v>
      </c>
      <c r="D19" s="191">
        <f t="shared" si="0"/>
        <v>72118</v>
      </c>
      <c r="E19" s="110">
        <f>E20+E21+E22+E23</f>
        <v>72118</v>
      </c>
      <c r="F19" s="110"/>
      <c r="G19" s="110"/>
      <c r="H19" s="110">
        <f t="shared" si="1"/>
        <v>13740</v>
      </c>
      <c r="I19" s="214">
        <f t="shared" si="2"/>
        <v>0.235362636609682</v>
      </c>
    </row>
    <row r="20" s="87" customFormat="1" ht="19" customHeight="1" spans="1:9">
      <c r="A20" s="130">
        <v>2101101</v>
      </c>
      <c r="B20" s="131" t="s">
        <v>127</v>
      </c>
      <c r="C20" s="110">
        <v>37559</v>
      </c>
      <c r="D20" s="191">
        <f t="shared" si="0"/>
        <v>53299</v>
      </c>
      <c r="E20" s="110">
        <v>53299</v>
      </c>
      <c r="F20" s="110"/>
      <c r="G20" s="110"/>
      <c r="H20" s="110">
        <f t="shared" si="1"/>
        <v>15740</v>
      </c>
      <c r="I20" s="214">
        <f t="shared" si="2"/>
        <v>0.419073990255332</v>
      </c>
    </row>
    <row r="21" s="87" customFormat="1" ht="19" customHeight="1" spans="1:9">
      <c r="A21" s="130">
        <v>2101102</v>
      </c>
      <c r="B21" s="131" t="s">
        <v>128</v>
      </c>
      <c r="C21" s="110">
        <v>5283</v>
      </c>
      <c r="D21" s="191">
        <f t="shared" si="0"/>
        <v>0</v>
      </c>
      <c r="E21" s="110"/>
      <c r="F21" s="110"/>
      <c r="G21" s="110"/>
      <c r="H21" s="110">
        <f t="shared" si="1"/>
        <v>-5283</v>
      </c>
      <c r="I21" s="214">
        <f t="shared" si="2"/>
        <v>-1</v>
      </c>
    </row>
    <row r="22" s="87" customFormat="1" ht="19" customHeight="1" spans="1:9">
      <c r="A22" s="130">
        <v>2101103</v>
      </c>
      <c r="B22" s="131" t="s">
        <v>129</v>
      </c>
      <c r="C22" s="110">
        <v>8536</v>
      </c>
      <c r="D22" s="191">
        <f t="shared" si="0"/>
        <v>10819</v>
      </c>
      <c r="E22" s="110">
        <v>10819</v>
      </c>
      <c r="F22" s="110"/>
      <c r="G22" s="110"/>
      <c r="H22" s="110">
        <f t="shared" si="1"/>
        <v>2283</v>
      </c>
      <c r="I22" s="214">
        <f t="shared" si="2"/>
        <v>0.267455482661668</v>
      </c>
    </row>
    <row r="23" s="87" customFormat="1" ht="19" customHeight="1" spans="1:9">
      <c r="A23" s="130">
        <v>2101199</v>
      </c>
      <c r="B23" s="131" t="s">
        <v>130</v>
      </c>
      <c r="C23" s="110">
        <v>7000</v>
      </c>
      <c r="D23" s="191">
        <f t="shared" si="0"/>
        <v>8000</v>
      </c>
      <c r="E23" s="110">
        <v>8000</v>
      </c>
      <c r="F23" s="110"/>
      <c r="G23" s="110"/>
      <c r="H23" s="110">
        <f t="shared" si="1"/>
        <v>1000</v>
      </c>
      <c r="I23" s="214">
        <f t="shared" si="2"/>
        <v>0.142857142857143</v>
      </c>
    </row>
    <row r="24" s="119" customFormat="1" ht="19" customHeight="1" spans="1:9">
      <c r="A24" s="128">
        <v>211</v>
      </c>
      <c r="B24" s="129" t="s">
        <v>131</v>
      </c>
      <c r="C24" s="105">
        <v>17062032.61</v>
      </c>
      <c r="D24" s="191">
        <f t="shared" si="0"/>
        <v>8937410.82</v>
      </c>
      <c r="E24" s="105"/>
      <c r="F24" s="105"/>
      <c r="G24" s="105">
        <f>G25+G27+G29+G33+G35+G37</f>
        <v>8937410.82</v>
      </c>
      <c r="H24" s="105">
        <f t="shared" si="1"/>
        <v>-8124621.79</v>
      </c>
      <c r="I24" s="215">
        <f t="shared" si="2"/>
        <v>-0.476181353986991</v>
      </c>
    </row>
    <row r="25" s="87" customFormat="1" ht="19" customHeight="1" spans="1:9">
      <c r="A25" s="131">
        <v>21101</v>
      </c>
      <c r="B25" s="131" t="s">
        <v>132</v>
      </c>
      <c r="C25" s="110">
        <v>1180000</v>
      </c>
      <c r="D25" s="191">
        <f t="shared" si="0"/>
        <v>281188.49</v>
      </c>
      <c r="E25" s="110"/>
      <c r="F25" s="110"/>
      <c r="G25" s="110">
        <f>G26</f>
        <v>281188.49</v>
      </c>
      <c r="H25" s="110">
        <f t="shared" si="1"/>
        <v>-898811.51</v>
      </c>
      <c r="I25" s="214">
        <f t="shared" si="2"/>
        <v>-0.761704669491525</v>
      </c>
    </row>
    <row r="26" s="87" customFormat="1" ht="19" customHeight="1" spans="1:11">
      <c r="A26" s="130">
        <v>2110199</v>
      </c>
      <c r="B26" s="131" t="s">
        <v>133</v>
      </c>
      <c r="C26" s="110">
        <v>1180000</v>
      </c>
      <c r="D26" s="191">
        <f t="shared" si="0"/>
        <v>281188.49</v>
      </c>
      <c r="E26" s="110"/>
      <c r="F26" s="110"/>
      <c r="G26" s="197">
        <v>281188.49</v>
      </c>
      <c r="H26" s="110">
        <f t="shared" si="1"/>
        <v>-898811.51</v>
      </c>
      <c r="I26" s="214">
        <f t="shared" si="2"/>
        <v>-0.761704669491525</v>
      </c>
      <c r="J26" s="87">
        <f t="shared" ref="J26:J29" si="3">G26-C26</f>
        <v>-898811.51</v>
      </c>
      <c r="K26" s="87">
        <f t="shared" ref="K26:K69" si="4">J26/C26</f>
        <v>-0.761704669491525</v>
      </c>
    </row>
    <row r="27" s="87" customFormat="1" ht="19" customHeight="1" spans="1:11">
      <c r="A27" s="131">
        <v>21103</v>
      </c>
      <c r="B27" s="131" t="s">
        <v>134</v>
      </c>
      <c r="C27" s="110">
        <v>7570000</v>
      </c>
      <c r="D27" s="191">
        <f t="shared" si="0"/>
        <v>1278779.05</v>
      </c>
      <c r="E27" s="110"/>
      <c r="F27" s="110"/>
      <c r="G27" s="110">
        <f>G28</f>
        <v>1278779.05</v>
      </c>
      <c r="H27" s="110">
        <f t="shared" si="1"/>
        <v>-6291220.95</v>
      </c>
      <c r="I27" s="214">
        <f t="shared" si="2"/>
        <v>-0.831072780713342</v>
      </c>
      <c r="J27" s="87">
        <f t="shared" si="3"/>
        <v>-6291220.95</v>
      </c>
      <c r="K27" s="87">
        <f t="shared" si="4"/>
        <v>-0.831072780713342</v>
      </c>
    </row>
    <row r="28" s="87" customFormat="1" ht="19" customHeight="1" spans="1:11">
      <c r="A28" s="130">
        <v>2110302</v>
      </c>
      <c r="B28" s="131" t="s">
        <v>135</v>
      </c>
      <c r="C28" s="110">
        <v>7570000</v>
      </c>
      <c r="D28" s="191">
        <f t="shared" si="0"/>
        <v>1278779.05</v>
      </c>
      <c r="E28" s="110"/>
      <c r="F28" s="110"/>
      <c r="G28" s="197">
        <v>1278779.05</v>
      </c>
      <c r="H28" s="110">
        <f t="shared" si="1"/>
        <v>-6291220.95</v>
      </c>
      <c r="I28" s="214">
        <f t="shared" si="2"/>
        <v>-0.831072780713342</v>
      </c>
      <c r="J28" s="87">
        <f t="shared" si="3"/>
        <v>-6291220.95</v>
      </c>
      <c r="K28" s="87">
        <f t="shared" si="4"/>
        <v>-0.831072780713342</v>
      </c>
    </row>
    <row r="29" s="87" customFormat="1" ht="19" customHeight="1" spans="1:11">
      <c r="A29" s="131">
        <v>21104</v>
      </c>
      <c r="B29" s="131" t="s">
        <v>136</v>
      </c>
      <c r="C29" s="110">
        <v>2961138.47</v>
      </c>
      <c r="D29" s="191">
        <f t="shared" si="0"/>
        <v>192663.76</v>
      </c>
      <c r="E29" s="110"/>
      <c r="F29" s="110"/>
      <c r="G29" s="110">
        <f>G30+G32</f>
        <v>192663.76</v>
      </c>
      <c r="H29" s="110">
        <f t="shared" si="1"/>
        <v>-2768474.71</v>
      </c>
      <c r="I29" s="214">
        <f t="shared" si="2"/>
        <v>-0.934935916725299</v>
      </c>
      <c r="J29" s="87">
        <f t="shared" si="3"/>
        <v>-2768474.71</v>
      </c>
      <c r="K29" s="87">
        <f t="shared" si="4"/>
        <v>-0.934935916725299</v>
      </c>
    </row>
    <row r="30" s="87" customFormat="1" ht="19" customHeight="1" spans="1:11">
      <c r="A30" s="130">
        <v>2110401</v>
      </c>
      <c r="B30" s="131" t="s">
        <v>137</v>
      </c>
      <c r="C30" s="110">
        <v>959218.47</v>
      </c>
      <c r="D30" s="191">
        <f t="shared" si="0"/>
        <v>632663.76</v>
      </c>
      <c r="E30" s="110"/>
      <c r="F30" s="110">
        <v>460000</v>
      </c>
      <c r="G30" s="197">
        <v>172663.76</v>
      </c>
      <c r="H30" s="110">
        <f t="shared" si="1"/>
        <v>-326554.71</v>
      </c>
      <c r="I30" s="214">
        <f t="shared" si="2"/>
        <v>-0.340438304946317</v>
      </c>
      <c r="J30" s="87">
        <f>D30-C30</f>
        <v>-326554.71</v>
      </c>
      <c r="K30" s="87">
        <f t="shared" si="4"/>
        <v>-0.340438304946317</v>
      </c>
    </row>
    <row r="31" s="87" customFormat="1" ht="19" customHeight="1" spans="1:11">
      <c r="A31" s="130">
        <v>2110405</v>
      </c>
      <c r="B31" s="132" t="s">
        <v>138</v>
      </c>
      <c r="C31" s="110">
        <v>222920</v>
      </c>
      <c r="D31" s="191">
        <f t="shared" si="0"/>
        <v>0</v>
      </c>
      <c r="E31" s="110"/>
      <c r="F31" s="110"/>
      <c r="G31" s="110"/>
      <c r="H31" s="110">
        <f t="shared" si="1"/>
        <v>-222920</v>
      </c>
      <c r="I31" s="214">
        <f t="shared" si="2"/>
        <v>-1</v>
      </c>
      <c r="J31" s="87">
        <f t="shared" ref="J31:J68" si="5">G31-C31</f>
        <v>-222920</v>
      </c>
      <c r="K31" s="87">
        <f t="shared" si="4"/>
        <v>-1</v>
      </c>
    </row>
    <row r="32" s="87" customFormat="1" ht="19" customHeight="1" spans="1:11">
      <c r="A32" s="131">
        <v>2110499</v>
      </c>
      <c r="B32" s="132" t="s">
        <v>139</v>
      </c>
      <c r="C32" s="110">
        <v>300000</v>
      </c>
      <c r="D32" s="191">
        <f t="shared" si="0"/>
        <v>20000</v>
      </c>
      <c r="E32" s="110"/>
      <c r="F32" s="110"/>
      <c r="G32" s="197">
        <v>20000</v>
      </c>
      <c r="H32" s="110">
        <f t="shared" si="1"/>
        <v>-280000</v>
      </c>
      <c r="I32" s="214">
        <f t="shared" si="2"/>
        <v>-0.933333333333333</v>
      </c>
      <c r="J32" s="87">
        <f t="shared" si="5"/>
        <v>-280000</v>
      </c>
      <c r="K32" s="87">
        <f t="shared" si="4"/>
        <v>-0.933333333333333</v>
      </c>
    </row>
    <row r="33" s="87" customFormat="1" ht="19" customHeight="1" spans="1:11">
      <c r="A33" s="131">
        <v>21107</v>
      </c>
      <c r="B33" s="132" t="s">
        <v>140</v>
      </c>
      <c r="C33" s="110">
        <v>1740000</v>
      </c>
      <c r="D33" s="191">
        <f t="shared" si="0"/>
        <v>1982481.96</v>
      </c>
      <c r="E33" s="110"/>
      <c r="F33" s="110"/>
      <c r="G33" s="110">
        <f t="shared" ref="G33:G37" si="6">G34</f>
        <v>1982481.96</v>
      </c>
      <c r="H33" s="110">
        <f t="shared" si="1"/>
        <v>242481.96</v>
      </c>
      <c r="I33" s="214">
        <f t="shared" si="2"/>
        <v>0.139357448275862</v>
      </c>
      <c r="J33" s="87">
        <f t="shared" si="5"/>
        <v>242481.96</v>
      </c>
      <c r="K33" s="87">
        <f t="shared" si="4"/>
        <v>0.139357448275862</v>
      </c>
    </row>
    <row r="34" s="87" customFormat="1" ht="19" customHeight="1" spans="1:11">
      <c r="A34" s="131">
        <v>2110799</v>
      </c>
      <c r="B34" s="132" t="s">
        <v>141</v>
      </c>
      <c r="C34" s="110">
        <v>3219000</v>
      </c>
      <c r="D34" s="191">
        <f t="shared" si="0"/>
        <v>1982481.96</v>
      </c>
      <c r="E34" s="110"/>
      <c r="F34" s="110"/>
      <c r="G34" s="197">
        <v>1982481.96</v>
      </c>
      <c r="H34" s="110">
        <f t="shared" si="1"/>
        <v>-1236518.04</v>
      </c>
      <c r="I34" s="214">
        <f t="shared" si="2"/>
        <v>-0.384131109040075</v>
      </c>
      <c r="J34" s="87">
        <f t="shared" si="5"/>
        <v>-1236518.04</v>
      </c>
      <c r="K34" s="87">
        <f t="shared" si="4"/>
        <v>-0.384131109040075</v>
      </c>
    </row>
    <row r="35" s="87" customFormat="1" ht="19" customHeight="1" spans="1:11">
      <c r="A35" s="131">
        <v>21198</v>
      </c>
      <c r="B35" s="132" t="s">
        <v>142</v>
      </c>
      <c r="C35" s="110">
        <v>2230000</v>
      </c>
      <c r="D35" s="191">
        <f t="shared" si="0"/>
        <v>4021875</v>
      </c>
      <c r="E35" s="110"/>
      <c r="F35" s="110"/>
      <c r="G35" s="110">
        <f t="shared" si="6"/>
        <v>4021875</v>
      </c>
      <c r="H35" s="110">
        <f t="shared" si="1"/>
        <v>1791875</v>
      </c>
      <c r="I35" s="214">
        <f t="shared" si="2"/>
        <v>0.803531390134529</v>
      </c>
      <c r="J35" s="87">
        <f t="shared" si="5"/>
        <v>1791875</v>
      </c>
      <c r="K35" s="87">
        <f t="shared" si="4"/>
        <v>0.803531390134529</v>
      </c>
    </row>
    <row r="36" s="87" customFormat="1" ht="19" customHeight="1" spans="1:11">
      <c r="A36" s="131">
        <v>2119803</v>
      </c>
      <c r="B36" s="132" t="s">
        <v>143</v>
      </c>
      <c r="C36" s="110">
        <v>2230000</v>
      </c>
      <c r="D36" s="191">
        <f t="shared" si="0"/>
        <v>4021875</v>
      </c>
      <c r="E36" s="110"/>
      <c r="F36" s="110"/>
      <c r="G36" s="197">
        <v>4021875</v>
      </c>
      <c r="H36" s="110">
        <f t="shared" si="1"/>
        <v>1791875</v>
      </c>
      <c r="I36" s="214">
        <f t="shared" si="2"/>
        <v>0.803531390134529</v>
      </c>
      <c r="J36" s="87">
        <f t="shared" si="5"/>
        <v>1791875</v>
      </c>
      <c r="K36" s="87">
        <f t="shared" si="4"/>
        <v>0.803531390134529</v>
      </c>
    </row>
    <row r="37" s="87" customFormat="1" ht="19" customHeight="1" spans="1:11">
      <c r="A37" s="131">
        <v>21199</v>
      </c>
      <c r="B37" s="132" t="s">
        <v>144</v>
      </c>
      <c r="C37" s="110">
        <v>1380894.14</v>
      </c>
      <c r="D37" s="191">
        <f t="shared" si="0"/>
        <v>1180422.56</v>
      </c>
      <c r="E37" s="110"/>
      <c r="F37" s="110"/>
      <c r="G37" s="110">
        <f t="shared" si="6"/>
        <v>1180422.56</v>
      </c>
      <c r="H37" s="110">
        <f t="shared" si="1"/>
        <v>-200471.58</v>
      </c>
      <c r="I37" s="214">
        <f t="shared" si="2"/>
        <v>-0.145175197861293</v>
      </c>
      <c r="J37" s="87">
        <f t="shared" si="5"/>
        <v>-200471.58</v>
      </c>
      <c r="K37" s="87">
        <f t="shared" si="4"/>
        <v>-0.145175197861293</v>
      </c>
    </row>
    <row r="38" s="87" customFormat="1" ht="19" customHeight="1" spans="1:11">
      <c r="A38" s="131">
        <v>2119999</v>
      </c>
      <c r="B38" s="132" t="s">
        <v>144</v>
      </c>
      <c r="C38" s="110">
        <v>1380894.14</v>
      </c>
      <c r="D38" s="191">
        <f t="shared" si="0"/>
        <v>1180422.56</v>
      </c>
      <c r="E38" s="110"/>
      <c r="F38" s="110"/>
      <c r="G38" s="197">
        <v>1180422.56</v>
      </c>
      <c r="H38" s="110">
        <f t="shared" si="1"/>
        <v>-200471.58</v>
      </c>
      <c r="I38" s="214">
        <f t="shared" si="2"/>
        <v>-0.145175197861293</v>
      </c>
      <c r="J38" s="87">
        <f t="shared" si="5"/>
        <v>-200471.58</v>
      </c>
      <c r="K38" s="87">
        <f t="shared" si="4"/>
        <v>-0.145175197861293</v>
      </c>
    </row>
    <row r="39" s="119" customFormat="1" ht="19" customHeight="1" spans="1:11">
      <c r="A39" s="129">
        <v>212</v>
      </c>
      <c r="B39" s="133" t="s">
        <v>145</v>
      </c>
      <c r="C39" s="105">
        <v>90000</v>
      </c>
      <c r="D39" s="191">
        <f t="shared" si="0"/>
        <v>95000</v>
      </c>
      <c r="E39" s="105"/>
      <c r="F39" s="105"/>
      <c r="G39" s="105">
        <f>G40+G41</f>
        <v>95000</v>
      </c>
      <c r="H39" s="105">
        <f t="shared" si="1"/>
        <v>5000</v>
      </c>
      <c r="I39" s="215">
        <f t="shared" si="2"/>
        <v>0.0555555555555556</v>
      </c>
      <c r="J39" s="87">
        <f t="shared" si="5"/>
        <v>5000</v>
      </c>
      <c r="K39" s="87">
        <f t="shared" si="4"/>
        <v>0.0555555555555556</v>
      </c>
    </row>
    <row r="40" s="87" customFormat="1" ht="19" customHeight="1" spans="1:11">
      <c r="A40" s="131">
        <v>2120102</v>
      </c>
      <c r="B40" s="132" t="s">
        <v>147</v>
      </c>
      <c r="C40" s="110">
        <v>90000</v>
      </c>
      <c r="D40" s="191">
        <f t="shared" si="0"/>
        <v>90000</v>
      </c>
      <c r="E40" s="110"/>
      <c r="F40" s="110"/>
      <c r="G40" s="197">
        <v>90000</v>
      </c>
      <c r="H40" s="110">
        <f t="shared" si="1"/>
        <v>0</v>
      </c>
      <c r="I40" s="214">
        <f t="shared" si="2"/>
        <v>0</v>
      </c>
      <c r="J40" s="87">
        <f t="shared" si="5"/>
        <v>0</v>
      </c>
      <c r="K40" s="87">
        <f t="shared" si="4"/>
        <v>0</v>
      </c>
    </row>
    <row r="41" s="87" customFormat="1" ht="19" customHeight="1" spans="1:11">
      <c r="A41" s="131">
        <v>2120899</v>
      </c>
      <c r="B41" s="132" t="s">
        <v>149</v>
      </c>
      <c r="C41" s="110"/>
      <c r="D41" s="191">
        <f t="shared" si="0"/>
        <v>5000</v>
      </c>
      <c r="E41" s="110"/>
      <c r="F41" s="110"/>
      <c r="G41" s="197">
        <v>5000</v>
      </c>
      <c r="H41" s="110">
        <f t="shared" si="1"/>
        <v>5000</v>
      </c>
      <c r="I41" s="214" t="e">
        <f t="shared" si="2"/>
        <v>#DIV/0!</v>
      </c>
      <c r="J41" s="87">
        <f t="shared" si="5"/>
        <v>5000</v>
      </c>
      <c r="K41" s="87" t="e">
        <f t="shared" si="4"/>
        <v>#DIV/0!</v>
      </c>
    </row>
    <row r="42" s="119" customFormat="1" ht="19" customHeight="1" spans="1:11">
      <c r="A42" s="128">
        <v>213</v>
      </c>
      <c r="B42" s="133" t="s">
        <v>150</v>
      </c>
      <c r="C42" s="105">
        <v>32503435.52</v>
      </c>
      <c r="D42" s="191">
        <f t="shared" si="0"/>
        <v>20292252.11</v>
      </c>
      <c r="E42" s="105"/>
      <c r="F42" s="105"/>
      <c r="G42" s="105">
        <f>G43+G48+G50</f>
        <v>20292252.11</v>
      </c>
      <c r="H42" s="105">
        <f t="shared" si="1"/>
        <v>-12211183.41</v>
      </c>
      <c r="I42" s="215">
        <f t="shared" si="2"/>
        <v>-0.375689006858559</v>
      </c>
      <c r="J42" s="87">
        <f t="shared" si="5"/>
        <v>-12211183.41</v>
      </c>
      <c r="K42" s="87">
        <f t="shared" si="4"/>
        <v>-0.375689006858559</v>
      </c>
    </row>
    <row r="43" s="87" customFormat="1" ht="19" customHeight="1" spans="1:11">
      <c r="A43" s="130">
        <v>21302</v>
      </c>
      <c r="B43" s="132" t="s">
        <v>151</v>
      </c>
      <c r="C43" s="110">
        <v>2466657</v>
      </c>
      <c r="D43" s="191">
        <f t="shared" si="0"/>
        <v>962329.65</v>
      </c>
      <c r="E43" s="110"/>
      <c r="F43" s="110"/>
      <c r="G43" s="110">
        <f>G44+G45+G46+G47</f>
        <v>962329.65</v>
      </c>
      <c r="H43" s="110">
        <f t="shared" si="1"/>
        <v>-1504327.35</v>
      </c>
      <c r="I43" s="214">
        <f t="shared" si="2"/>
        <v>-0.609864829200006</v>
      </c>
      <c r="J43" s="87">
        <f t="shared" si="5"/>
        <v>-1504327.35</v>
      </c>
      <c r="K43" s="87">
        <f t="shared" si="4"/>
        <v>-0.609864829200006</v>
      </c>
    </row>
    <row r="44" s="87" customFormat="1" ht="19" customHeight="1" spans="1:11">
      <c r="A44" s="130">
        <v>2130205</v>
      </c>
      <c r="B44" s="132" t="s">
        <v>152</v>
      </c>
      <c r="C44" s="110">
        <v>1450000</v>
      </c>
      <c r="D44" s="191">
        <f t="shared" si="0"/>
        <v>236407</v>
      </c>
      <c r="E44" s="110"/>
      <c r="F44" s="110"/>
      <c r="G44" s="197">
        <v>236407</v>
      </c>
      <c r="H44" s="110">
        <f t="shared" si="1"/>
        <v>-1213593</v>
      </c>
      <c r="I44" s="214">
        <f t="shared" si="2"/>
        <v>-0.836960689655172</v>
      </c>
      <c r="J44" s="87">
        <f t="shared" si="5"/>
        <v>-1213593</v>
      </c>
      <c r="K44" s="87">
        <f t="shared" si="4"/>
        <v>-0.836960689655172</v>
      </c>
    </row>
    <row r="45" s="87" customFormat="1" ht="19" customHeight="1" spans="1:11">
      <c r="A45" s="130">
        <v>2130209</v>
      </c>
      <c r="B45" s="132" t="s">
        <v>153</v>
      </c>
      <c r="C45" s="110"/>
      <c r="D45" s="191">
        <f t="shared" si="0"/>
        <v>49640.65</v>
      </c>
      <c r="E45" s="110"/>
      <c r="F45" s="110"/>
      <c r="G45" s="197">
        <v>49640.65</v>
      </c>
      <c r="H45" s="110">
        <f t="shared" si="1"/>
        <v>49640.65</v>
      </c>
      <c r="I45" s="214" t="e">
        <f t="shared" si="2"/>
        <v>#DIV/0!</v>
      </c>
      <c r="J45" s="87">
        <f t="shared" si="5"/>
        <v>49640.65</v>
      </c>
      <c r="K45" s="87" t="e">
        <f t="shared" si="4"/>
        <v>#DIV/0!</v>
      </c>
    </row>
    <row r="46" s="87" customFormat="1" ht="19" customHeight="1" spans="1:11">
      <c r="A46" s="135">
        <v>2130236</v>
      </c>
      <c r="B46" s="135" t="s">
        <v>154</v>
      </c>
      <c r="C46" s="110">
        <v>10000</v>
      </c>
      <c r="D46" s="191">
        <f t="shared" si="0"/>
        <v>0</v>
      </c>
      <c r="E46" s="110"/>
      <c r="F46" s="110"/>
      <c r="G46" s="110"/>
      <c r="H46" s="110">
        <f t="shared" si="1"/>
        <v>-10000</v>
      </c>
      <c r="I46" s="214">
        <f t="shared" si="2"/>
        <v>-1</v>
      </c>
      <c r="J46" s="87">
        <f t="shared" si="5"/>
        <v>-10000</v>
      </c>
      <c r="K46" s="87">
        <f t="shared" si="4"/>
        <v>-1</v>
      </c>
    </row>
    <row r="47" s="87" customFormat="1" ht="19" customHeight="1" spans="1:11">
      <c r="A47" s="134">
        <v>2130299</v>
      </c>
      <c r="B47" s="135" t="s">
        <v>155</v>
      </c>
      <c r="C47" s="110">
        <v>1006657</v>
      </c>
      <c r="D47" s="191">
        <f t="shared" si="0"/>
        <v>676282</v>
      </c>
      <c r="E47" s="110"/>
      <c r="F47" s="110"/>
      <c r="G47" s="197">
        <v>676282</v>
      </c>
      <c r="H47" s="110">
        <f t="shared" si="1"/>
        <v>-330375</v>
      </c>
      <c r="I47" s="214">
        <f t="shared" si="2"/>
        <v>-0.328190237588374</v>
      </c>
      <c r="J47" s="87">
        <f t="shared" si="5"/>
        <v>-330375</v>
      </c>
      <c r="K47" s="87">
        <f t="shared" si="4"/>
        <v>-0.328190237588374</v>
      </c>
    </row>
    <row r="48" s="87" customFormat="1" ht="19" customHeight="1" spans="1:11">
      <c r="A48" s="130">
        <v>21303</v>
      </c>
      <c r="B48" s="132" t="s">
        <v>156</v>
      </c>
      <c r="C48" s="110">
        <v>2015330</v>
      </c>
      <c r="D48" s="191">
        <f t="shared" si="0"/>
        <v>0</v>
      </c>
      <c r="E48" s="110"/>
      <c r="F48" s="110"/>
      <c r="G48" s="110"/>
      <c r="H48" s="110">
        <f t="shared" si="1"/>
        <v>-2015330</v>
      </c>
      <c r="I48" s="214">
        <f t="shared" si="2"/>
        <v>-1</v>
      </c>
      <c r="J48" s="87">
        <f t="shared" si="5"/>
        <v>-2015330</v>
      </c>
      <c r="K48" s="87">
        <f t="shared" si="4"/>
        <v>-1</v>
      </c>
    </row>
    <row r="49" s="87" customFormat="1" ht="19" customHeight="1" spans="1:11">
      <c r="A49" s="135">
        <v>2130305</v>
      </c>
      <c r="B49" s="135" t="s">
        <v>157</v>
      </c>
      <c r="C49" s="110">
        <v>2015330</v>
      </c>
      <c r="D49" s="191">
        <f t="shared" si="0"/>
        <v>0</v>
      </c>
      <c r="E49" s="110"/>
      <c r="F49" s="110"/>
      <c r="G49" s="110"/>
      <c r="H49" s="110">
        <f t="shared" si="1"/>
        <v>-2015330</v>
      </c>
      <c r="I49" s="214">
        <f t="shared" si="2"/>
        <v>-1</v>
      </c>
      <c r="J49" s="87">
        <f t="shared" si="5"/>
        <v>-2015330</v>
      </c>
      <c r="K49" s="87">
        <f t="shared" si="4"/>
        <v>-1</v>
      </c>
    </row>
    <row r="50" s="87" customFormat="1" ht="19" customHeight="1" spans="1:11">
      <c r="A50" s="130">
        <v>21305</v>
      </c>
      <c r="B50" s="132" t="s">
        <v>173</v>
      </c>
      <c r="C50" s="110">
        <v>28021448.52</v>
      </c>
      <c r="D50" s="191">
        <f t="shared" si="0"/>
        <v>19329922.46</v>
      </c>
      <c r="E50" s="110"/>
      <c r="F50" s="110"/>
      <c r="G50" s="110">
        <f>G51+G52</f>
        <v>19329922.46</v>
      </c>
      <c r="H50" s="110">
        <f t="shared" si="1"/>
        <v>-8691526.06</v>
      </c>
      <c r="I50" s="214">
        <f t="shared" si="2"/>
        <v>-0.31017404592045</v>
      </c>
      <c r="J50" s="87">
        <f t="shared" si="5"/>
        <v>-8691526.06</v>
      </c>
      <c r="K50" s="87">
        <f t="shared" si="4"/>
        <v>-0.31017404592045</v>
      </c>
    </row>
    <row r="51" s="185" customFormat="1" ht="19" customHeight="1" spans="1:11">
      <c r="A51" s="195">
        <v>2130305</v>
      </c>
      <c r="B51" s="196" t="s">
        <v>174</v>
      </c>
      <c r="C51" s="197"/>
      <c r="D51" s="191">
        <f t="shared" si="0"/>
        <v>60639</v>
      </c>
      <c r="E51" s="197"/>
      <c r="F51" s="197"/>
      <c r="G51" s="197">
        <v>60639</v>
      </c>
      <c r="H51" s="197">
        <f t="shared" si="1"/>
        <v>60639</v>
      </c>
      <c r="I51" s="216" t="e">
        <f t="shared" si="2"/>
        <v>#DIV/0!</v>
      </c>
      <c r="J51" s="87">
        <f t="shared" si="5"/>
        <v>60639</v>
      </c>
      <c r="K51" s="87" t="e">
        <f t="shared" si="4"/>
        <v>#DIV/0!</v>
      </c>
    </row>
    <row r="52" s="87" customFormat="1" ht="19" customHeight="1" spans="1:11">
      <c r="A52" s="135">
        <v>2130599</v>
      </c>
      <c r="B52" s="135" t="s">
        <v>175</v>
      </c>
      <c r="C52" s="110">
        <v>28021448.52</v>
      </c>
      <c r="D52" s="191">
        <f t="shared" si="0"/>
        <v>19269283.46</v>
      </c>
      <c r="E52" s="110"/>
      <c r="F52" s="110"/>
      <c r="G52" s="197">
        <v>19269283.46</v>
      </c>
      <c r="H52" s="110">
        <f t="shared" si="1"/>
        <v>-8752165.06</v>
      </c>
      <c r="I52" s="214">
        <f t="shared" si="2"/>
        <v>-0.312338066811687</v>
      </c>
      <c r="J52" s="87">
        <f t="shared" si="5"/>
        <v>-8752165.06</v>
      </c>
      <c r="K52" s="87">
        <f t="shared" si="4"/>
        <v>-0.312338066811687</v>
      </c>
    </row>
    <row r="53" s="119" customFormat="1" ht="19" customHeight="1" spans="1:11">
      <c r="A53" s="137">
        <v>220</v>
      </c>
      <c r="B53" s="138" t="s">
        <v>160</v>
      </c>
      <c r="C53" s="105">
        <v>11249606.71</v>
      </c>
      <c r="D53" s="191">
        <f t="shared" si="0"/>
        <v>6592128.25</v>
      </c>
      <c r="E53" s="105">
        <f>E54</f>
        <v>1317485</v>
      </c>
      <c r="F53" s="105"/>
      <c r="G53" s="105">
        <f>G54</f>
        <v>5274643.25</v>
      </c>
      <c r="H53" s="105">
        <f t="shared" si="1"/>
        <v>-4657478.46</v>
      </c>
      <c r="I53" s="215">
        <f t="shared" si="2"/>
        <v>-0.414012558844379</v>
      </c>
      <c r="J53" s="87">
        <f t="shared" si="5"/>
        <v>-5974963.46</v>
      </c>
      <c r="K53" s="87">
        <f t="shared" si="4"/>
        <v>-0.53112643081902</v>
      </c>
    </row>
    <row r="54" s="87" customFormat="1" ht="19" customHeight="1" spans="1:11">
      <c r="A54" s="130">
        <v>22001</v>
      </c>
      <c r="B54" s="139" t="s">
        <v>161</v>
      </c>
      <c r="C54" s="110">
        <v>11249606.71</v>
      </c>
      <c r="D54" s="191">
        <f t="shared" si="0"/>
        <v>6592128.25</v>
      </c>
      <c r="E54" s="110">
        <f t="shared" ref="E54:G54" si="7">E55+E56+E57+E58</f>
        <v>1317485</v>
      </c>
      <c r="F54" s="110">
        <f t="shared" si="7"/>
        <v>0</v>
      </c>
      <c r="G54" s="110">
        <f t="shared" si="7"/>
        <v>5274643.25</v>
      </c>
      <c r="H54" s="110">
        <f t="shared" si="1"/>
        <v>-4657478.46</v>
      </c>
      <c r="I54" s="214">
        <f t="shared" si="2"/>
        <v>-0.414012558844379</v>
      </c>
      <c r="J54" s="87">
        <f t="shared" si="5"/>
        <v>-5974963.46</v>
      </c>
      <c r="K54" s="87">
        <f t="shared" si="4"/>
        <v>-0.53112643081902</v>
      </c>
    </row>
    <row r="55" s="87" customFormat="1" ht="19" customHeight="1" spans="1:11">
      <c r="A55" s="140">
        <v>2200101</v>
      </c>
      <c r="B55" s="141" t="s">
        <v>162</v>
      </c>
      <c r="C55" s="198">
        <v>1031492</v>
      </c>
      <c r="D55" s="191">
        <f t="shared" si="0"/>
        <v>1199400</v>
      </c>
      <c r="E55" s="198">
        <v>1199400</v>
      </c>
      <c r="F55" s="198"/>
      <c r="G55" s="198"/>
      <c r="H55" s="110">
        <f t="shared" si="1"/>
        <v>167908</v>
      </c>
      <c r="I55" s="214">
        <f t="shared" si="2"/>
        <v>0.16278167935379</v>
      </c>
      <c r="J55" s="87">
        <f t="shared" si="5"/>
        <v>-1031492</v>
      </c>
      <c r="K55" s="87">
        <f t="shared" si="4"/>
        <v>-1</v>
      </c>
    </row>
    <row r="56" s="87" customFormat="1" ht="19" customHeight="1" spans="1:11">
      <c r="A56" s="142">
        <v>2200106</v>
      </c>
      <c r="B56" s="135" t="s">
        <v>163</v>
      </c>
      <c r="C56" s="199">
        <v>5206400</v>
      </c>
      <c r="D56" s="191">
        <f t="shared" si="0"/>
        <v>2656400</v>
      </c>
      <c r="E56" s="110"/>
      <c r="F56" s="206"/>
      <c r="G56" s="207">
        <v>2656400</v>
      </c>
      <c r="H56" s="110">
        <f t="shared" si="1"/>
        <v>-2550000</v>
      </c>
      <c r="I56" s="214">
        <f t="shared" si="2"/>
        <v>-0.489781807006761</v>
      </c>
      <c r="J56" s="87">
        <f t="shared" si="5"/>
        <v>-2550000</v>
      </c>
      <c r="K56" s="87">
        <f t="shared" si="4"/>
        <v>-0.489781807006761</v>
      </c>
    </row>
    <row r="57" s="87" customFormat="1" ht="19" customHeight="1" spans="1:11">
      <c r="A57" s="142">
        <v>2200150</v>
      </c>
      <c r="B57" s="135" t="s">
        <v>164</v>
      </c>
      <c r="C57" s="199">
        <v>116321</v>
      </c>
      <c r="D57" s="191">
        <f t="shared" si="0"/>
        <v>118085</v>
      </c>
      <c r="E57" s="110">
        <v>118085</v>
      </c>
      <c r="F57" s="208"/>
      <c r="G57" s="199"/>
      <c r="H57" s="110">
        <f t="shared" si="1"/>
        <v>1764</v>
      </c>
      <c r="I57" s="214">
        <f t="shared" si="2"/>
        <v>0.0151649315256919</v>
      </c>
      <c r="J57" s="87">
        <f t="shared" si="5"/>
        <v>-116321</v>
      </c>
      <c r="K57" s="87">
        <f t="shared" si="4"/>
        <v>-1</v>
      </c>
    </row>
    <row r="58" s="87" customFormat="1" ht="19" customHeight="1" spans="1:11">
      <c r="A58" s="142">
        <v>2200199</v>
      </c>
      <c r="B58" s="142" t="s">
        <v>165</v>
      </c>
      <c r="C58" s="199">
        <v>4895393.71</v>
      </c>
      <c r="D58" s="191">
        <f t="shared" si="0"/>
        <v>2618243.25</v>
      </c>
      <c r="E58" s="208"/>
      <c r="F58" s="208"/>
      <c r="G58" s="207">
        <v>2618243.25</v>
      </c>
      <c r="H58" s="110">
        <f t="shared" si="1"/>
        <v>-2277150.46</v>
      </c>
      <c r="I58" s="214">
        <f t="shared" si="2"/>
        <v>-0.465161863355011</v>
      </c>
      <c r="J58" s="87">
        <f t="shared" si="5"/>
        <v>-2277150.46</v>
      </c>
      <c r="K58" s="87">
        <f t="shared" si="4"/>
        <v>-0.465161863355011</v>
      </c>
    </row>
    <row r="59" s="119" customFormat="1" ht="19" customHeight="1" spans="1:11">
      <c r="A59" s="145">
        <v>221</v>
      </c>
      <c r="B59" s="138" t="s">
        <v>166</v>
      </c>
      <c r="C59" s="200">
        <v>131509</v>
      </c>
      <c r="D59" s="191">
        <f t="shared" si="0"/>
        <v>170114</v>
      </c>
      <c r="E59" s="105">
        <f>E60</f>
        <v>170114</v>
      </c>
      <c r="F59" s="209"/>
      <c r="G59" s="200"/>
      <c r="H59" s="105">
        <f t="shared" si="1"/>
        <v>38605</v>
      </c>
      <c r="I59" s="215">
        <f t="shared" si="2"/>
        <v>0.293554053334753</v>
      </c>
      <c r="J59" s="87">
        <f t="shared" si="5"/>
        <v>-131509</v>
      </c>
      <c r="K59" s="87">
        <f t="shared" si="4"/>
        <v>-1</v>
      </c>
    </row>
    <row r="60" s="87" customFormat="1" ht="19" customHeight="1" spans="1:11">
      <c r="A60" s="142">
        <v>22102</v>
      </c>
      <c r="B60" s="135" t="s">
        <v>167</v>
      </c>
      <c r="C60" s="199">
        <v>131509</v>
      </c>
      <c r="D60" s="191">
        <f t="shared" si="0"/>
        <v>170114</v>
      </c>
      <c r="E60" s="110">
        <f>E61+E62</f>
        <v>170114</v>
      </c>
      <c r="F60" s="208"/>
      <c r="G60" s="199"/>
      <c r="H60" s="110">
        <f t="shared" si="1"/>
        <v>38605</v>
      </c>
      <c r="I60" s="214">
        <f t="shared" si="2"/>
        <v>0.293554053334753</v>
      </c>
      <c r="J60" s="87">
        <f t="shared" si="5"/>
        <v>-131509</v>
      </c>
      <c r="K60" s="87">
        <f t="shared" si="4"/>
        <v>-1</v>
      </c>
    </row>
    <row r="61" s="87" customFormat="1" ht="19" customHeight="1" spans="1:11">
      <c r="A61" s="142">
        <v>2210201</v>
      </c>
      <c r="B61" s="135" t="s">
        <v>168</v>
      </c>
      <c r="C61" s="199">
        <v>102553</v>
      </c>
      <c r="D61" s="191">
        <f t="shared" si="0"/>
        <v>123314</v>
      </c>
      <c r="E61" s="110">
        <v>123314</v>
      </c>
      <c r="F61" s="110"/>
      <c r="G61" s="110"/>
      <c r="H61" s="110">
        <f t="shared" si="1"/>
        <v>20761</v>
      </c>
      <c r="I61" s="214">
        <f t="shared" si="2"/>
        <v>0.202441664310162</v>
      </c>
      <c r="J61" s="87">
        <f t="shared" si="5"/>
        <v>-102553</v>
      </c>
      <c r="K61" s="87">
        <f t="shared" si="4"/>
        <v>-1</v>
      </c>
    </row>
    <row r="62" s="87" customFormat="1" ht="19" customHeight="1" spans="1:11">
      <c r="A62" s="142">
        <v>2210203</v>
      </c>
      <c r="B62" s="135" t="s">
        <v>169</v>
      </c>
      <c r="C62" s="199">
        <v>28956</v>
      </c>
      <c r="D62" s="191">
        <f t="shared" si="0"/>
        <v>46800</v>
      </c>
      <c r="E62" s="110">
        <v>46800</v>
      </c>
      <c r="F62" s="110"/>
      <c r="G62" s="110"/>
      <c r="H62" s="110">
        <f t="shared" si="1"/>
        <v>17844</v>
      </c>
      <c r="I62" s="214">
        <f t="shared" si="2"/>
        <v>0.616245337753833</v>
      </c>
      <c r="J62" s="87">
        <f t="shared" si="5"/>
        <v>-28956</v>
      </c>
      <c r="K62" s="87">
        <f t="shared" si="4"/>
        <v>-1</v>
      </c>
    </row>
    <row r="63" s="119" customFormat="1" ht="19" customHeight="1" spans="1:11">
      <c r="A63" s="146">
        <v>224</v>
      </c>
      <c r="B63" s="147" t="s">
        <v>170</v>
      </c>
      <c r="C63" s="200">
        <v>884351.7</v>
      </c>
      <c r="D63" s="191">
        <f t="shared" si="0"/>
        <v>516707.49</v>
      </c>
      <c r="E63" s="105"/>
      <c r="F63" s="105"/>
      <c r="G63" s="210">
        <f>G65</f>
        <v>516707.49</v>
      </c>
      <c r="H63" s="105">
        <f t="shared" si="1"/>
        <v>-367644.21</v>
      </c>
      <c r="I63" s="215">
        <f t="shared" si="2"/>
        <v>-0.415721720216063</v>
      </c>
      <c r="J63" s="87">
        <f t="shared" si="5"/>
        <v>-367644.21</v>
      </c>
      <c r="K63" s="87">
        <f t="shared" si="4"/>
        <v>-0.415721720216063</v>
      </c>
    </row>
    <row r="64" s="87" customFormat="1" ht="19" customHeight="1" spans="1:11">
      <c r="A64" s="148">
        <v>22406</v>
      </c>
      <c r="B64" s="149" t="s">
        <v>171</v>
      </c>
      <c r="C64" s="199">
        <v>884351.7</v>
      </c>
      <c r="D64" s="191">
        <f t="shared" si="0"/>
        <v>516707.49</v>
      </c>
      <c r="E64" s="110"/>
      <c r="F64" s="110"/>
      <c r="G64" s="197">
        <v>516707.49</v>
      </c>
      <c r="H64" s="110">
        <f t="shared" si="1"/>
        <v>-367644.21</v>
      </c>
      <c r="I64" s="214">
        <f t="shared" si="2"/>
        <v>-0.415721720216063</v>
      </c>
      <c r="J64" s="87">
        <f t="shared" si="5"/>
        <v>-367644.21</v>
      </c>
      <c r="K64" s="87">
        <f t="shared" si="4"/>
        <v>-0.415721720216063</v>
      </c>
    </row>
    <row r="65" s="87" customFormat="1" ht="19" customHeight="1" spans="1:11">
      <c r="A65" s="142">
        <v>2240601</v>
      </c>
      <c r="B65" s="142" t="s">
        <v>172</v>
      </c>
      <c r="C65" s="199">
        <v>884351.7</v>
      </c>
      <c r="D65" s="191">
        <f t="shared" si="0"/>
        <v>516707.49</v>
      </c>
      <c r="E65" s="110"/>
      <c r="F65" s="110"/>
      <c r="G65" s="197">
        <v>516707.49</v>
      </c>
      <c r="H65" s="110">
        <f t="shared" si="1"/>
        <v>-367644.21</v>
      </c>
      <c r="I65" s="214">
        <f t="shared" si="2"/>
        <v>-0.415721720216063</v>
      </c>
      <c r="J65" s="87">
        <f t="shared" si="5"/>
        <v>-367644.21</v>
      </c>
      <c r="K65" s="87">
        <f t="shared" si="4"/>
        <v>-0.415721720216063</v>
      </c>
    </row>
    <row r="66" spans="2:11">
      <c r="B66" s="217"/>
      <c r="C66" s="217"/>
      <c r="D66" s="217"/>
      <c r="J66" s="87">
        <f t="shared" si="5"/>
        <v>0</v>
      </c>
      <c r="K66" s="87" t="e">
        <f t="shared" si="4"/>
        <v>#DIV/0!</v>
      </c>
    </row>
    <row r="67" spans="2:11">
      <c r="B67" s="217"/>
      <c r="C67" s="217"/>
      <c r="D67" s="217"/>
      <c r="J67" s="87">
        <f t="shared" si="5"/>
        <v>0</v>
      </c>
      <c r="K67" s="87" t="e">
        <f t="shared" si="4"/>
        <v>#DIV/0!</v>
      </c>
    </row>
    <row r="68" spans="10:11">
      <c r="J68" s="87">
        <f t="shared" si="5"/>
        <v>0</v>
      </c>
      <c r="K68" s="87" t="e">
        <f t="shared" si="4"/>
        <v>#DIV/0!</v>
      </c>
    </row>
    <row r="69" spans="7:11">
      <c r="G69">
        <f>SUBTOTAL(9,G26:G68)</f>
        <v>96034441.7</v>
      </c>
      <c r="K69" s="87" t="e">
        <f t="shared" si="4"/>
        <v>#DIV/0!</v>
      </c>
    </row>
    <row r="71" spans="7:7">
      <c r="G71">
        <f>G69-G65-G64-收支总体情况表!B39</f>
        <v>59885013.05</v>
      </c>
    </row>
  </sheetData>
  <autoFilter xmlns:etc="http://www.wps.cn/officeDocument/2017/etCustomData" ref="A7:L68" etc:filterBottomFollowUsedRange="0">
    <extLst/>
  </autoFilter>
  <mergeCells count="11">
    <mergeCell ref="A2:I2"/>
    <mergeCell ref="C4:C7"/>
    <mergeCell ref="D6:D7"/>
    <mergeCell ref="E6:E7"/>
    <mergeCell ref="F6:F7"/>
    <mergeCell ref="G6:G7"/>
    <mergeCell ref="H6:H7"/>
    <mergeCell ref="I6:I7"/>
    <mergeCell ref="A4:B6"/>
    <mergeCell ref="D4:G5"/>
    <mergeCell ref="H4:I5"/>
  </mergeCells>
  <pageMargins left="0.75" right="0.75" top="1" bottom="1" header="0.5" footer="0.5"/>
  <pageSetup paperSize="9" scale="9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B8" sqref="B8"/>
    </sheetView>
  </sheetViews>
  <sheetFormatPr defaultColWidth="9" defaultRowHeight="13.5"/>
  <cols>
    <col min="1" max="1" width="18.75" style="156" customWidth="1"/>
    <col min="2" max="2" width="12.6666666666667" style="156" customWidth="1"/>
    <col min="3" max="3" width="22.75" style="156" customWidth="1"/>
    <col min="4" max="4" width="11.775" style="156" customWidth="1"/>
    <col min="5" max="5" width="8.375" style="156" customWidth="1"/>
    <col min="6" max="6" width="9.88333333333333" style="156" customWidth="1"/>
    <col min="7" max="7" width="14.875" style="156" customWidth="1"/>
    <col min="8" max="8" width="12" style="156" customWidth="1"/>
    <col min="9" max="9" width="8.625" style="156" customWidth="1"/>
    <col min="10" max="10" width="10.95" style="156" customWidth="1"/>
    <col min="11" max="11" width="13.25" style="156" customWidth="1"/>
    <col min="12" max="12" width="12.3333333333333" style="156" customWidth="1"/>
    <col min="13" max="13" width="10.125" style="156" customWidth="1"/>
    <col min="14" max="16384" width="9" style="156"/>
  </cols>
  <sheetData>
    <row r="1" s="156" customFormat="1" ht="20.25" customHeight="1" spans="1:14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83" t="s">
        <v>176</v>
      </c>
    </row>
    <row r="2" s="156" customFormat="1" ht="30" customHeight="1" spans="1:14">
      <c r="A2" s="160" t="s">
        <v>177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="157" customFormat="1" ht="18" customHeight="1" spans="1:14">
      <c r="A3" s="161" t="s">
        <v>3</v>
      </c>
      <c r="B3" s="161"/>
      <c r="C3" s="161"/>
      <c r="D3" s="162"/>
      <c r="E3" s="162"/>
      <c r="F3" s="162"/>
      <c r="G3" s="162"/>
      <c r="H3" s="162"/>
      <c r="I3" s="162"/>
      <c r="J3" s="162"/>
      <c r="K3" s="162"/>
      <c r="L3" s="176" t="s">
        <v>80</v>
      </c>
      <c r="M3" s="176"/>
      <c r="N3" s="176"/>
    </row>
    <row r="4" s="156" customFormat="1" ht="22" customHeight="1" spans="1:14">
      <c r="A4" s="124" t="s">
        <v>178</v>
      </c>
      <c r="B4" s="124"/>
      <c r="C4" s="124" t="s">
        <v>179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="156" customFormat="1" ht="28" customHeight="1" spans="1:14">
      <c r="A5" s="124" t="s">
        <v>180</v>
      </c>
      <c r="B5" s="124"/>
      <c r="C5" s="124" t="s">
        <v>181</v>
      </c>
      <c r="D5" s="91" t="s">
        <v>182</v>
      </c>
      <c r="E5" s="91" t="s">
        <v>183</v>
      </c>
      <c r="F5" s="91" t="s">
        <v>184</v>
      </c>
      <c r="G5" s="91" t="s">
        <v>185</v>
      </c>
      <c r="H5" s="91" t="s">
        <v>182</v>
      </c>
      <c r="I5" s="91" t="s">
        <v>183</v>
      </c>
      <c r="J5" s="91" t="s">
        <v>184</v>
      </c>
      <c r="K5" s="91" t="s">
        <v>186</v>
      </c>
      <c r="L5" s="91" t="s">
        <v>182</v>
      </c>
      <c r="M5" s="91" t="s">
        <v>183</v>
      </c>
      <c r="N5" s="91" t="s">
        <v>184</v>
      </c>
    </row>
    <row r="6" s="156" customFormat="1" ht="24" customHeight="1" spans="1:14">
      <c r="A6" s="163" t="s">
        <v>187</v>
      </c>
      <c r="B6" s="164">
        <f>B7+B8+B9+B10+B11+B12</f>
        <v>2313474</v>
      </c>
      <c r="C6" s="107" t="s">
        <v>188</v>
      </c>
      <c r="D6" s="110"/>
      <c r="E6" s="110"/>
      <c r="F6" s="110"/>
      <c r="G6" s="107" t="s">
        <v>189</v>
      </c>
      <c r="H6" s="110">
        <v>1625319</v>
      </c>
      <c r="I6" s="110"/>
      <c r="J6" s="110"/>
      <c r="K6" s="107" t="s">
        <v>190</v>
      </c>
      <c r="L6" s="177">
        <v>1601422</v>
      </c>
      <c r="M6" s="177"/>
      <c r="N6" s="181"/>
    </row>
    <row r="7" s="156" customFormat="1" ht="24" customHeight="1" spans="1:14">
      <c r="A7" s="107" t="s">
        <v>191</v>
      </c>
      <c r="B7" s="110"/>
      <c r="C7" s="107" t="s">
        <v>192</v>
      </c>
      <c r="D7" s="110"/>
      <c r="E7" s="110"/>
      <c r="F7" s="110"/>
      <c r="G7" s="107" t="s">
        <v>193</v>
      </c>
      <c r="H7" s="110">
        <v>368532.65</v>
      </c>
      <c r="I7" s="110"/>
      <c r="J7" s="110"/>
      <c r="K7" s="107" t="s">
        <v>194</v>
      </c>
      <c r="L7" s="177">
        <v>368532.65</v>
      </c>
      <c r="M7" s="177"/>
      <c r="N7" s="181"/>
    </row>
    <row r="8" s="156" customFormat="1" ht="24" customHeight="1" spans="1:14">
      <c r="A8" s="107" t="s">
        <v>195</v>
      </c>
      <c r="B8" s="110">
        <v>2313474</v>
      </c>
      <c r="C8" s="107" t="s">
        <v>196</v>
      </c>
      <c r="D8" s="110"/>
      <c r="E8" s="110"/>
      <c r="F8" s="110"/>
      <c r="G8" s="107" t="s">
        <v>197</v>
      </c>
      <c r="H8" s="110">
        <v>420</v>
      </c>
      <c r="I8" s="110"/>
      <c r="J8" s="110"/>
      <c r="K8" s="107" t="s">
        <v>198</v>
      </c>
      <c r="L8" s="177">
        <v>634663.76</v>
      </c>
      <c r="M8" s="177"/>
      <c r="N8" s="181"/>
    </row>
    <row r="9" s="156" customFormat="1" ht="24" customHeight="1" spans="1:14">
      <c r="A9" s="107" t="s">
        <v>199</v>
      </c>
      <c r="B9" s="110"/>
      <c r="C9" s="107" t="s">
        <v>200</v>
      </c>
      <c r="D9" s="110"/>
      <c r="E9" s="110"/>
      <c r="F9" s="110"/>
      <c r="G9" s="107" t="s">
        <v>201</v>
      </c>
      <c r="H9" s="110"/>
      <c r="I9" s="110"/>
      <c r="J9" s="110"/>
      <c r="K9" s="107" t="s">
        <v>202</v>
      </c>
      <c r="L9" s="177">
        <v>34800552.26</v>
      </c>
      <c r="M9" s="177"/>
      <c r="N9" s="181"/>
    </row>
    <row r="10" s="156" customFormat="1" ht="24" customHeight="1" spans="1:14">
      <c r="A10" s="107" t="s">
        <v>203</v>
      </c>
      <c r="B10" s="110"/>
      <c r="C10" s="107" t="s">
        <v>204</v>
      </c>
      <c r="D10" s="110"/>
      <c r="E10" s="110"/>
      <c r="F10" s="110"/>
      <c r="G10" s="107" t="s">
        <v>205</v>
      </c>
      <c r="H10" s="110">
        <v>34800552.26</v>
      </c>
      <c r="I10" s="110"/>
      <c r="J10" s="110"/>
      <c r="K10" s="107" t="s">
        <v>206</v>
      </c>
      <c r="L10" s="177">
        <v>23897</v>
      </c>
      <c r="M10" s="177"/>
      <c r="N10" s="181"/>
    </row>
    <row r="11" s="156" customFormat="1" ht="24" customHeight="1" spans="1:14">
      <c r="A11" s="107" t="s">
        <v>207</v>
      </c>
      <c r="B11" s="110"/>
      <c r="C11" s="107" t="s">
        <v>208</v>
      </c>
      <c r="D11" s="110"/>
      <c r="E11" s="110"/>
      <c r="F11" s="110"/>
      <c r="G11" s="107" t="s">
        <v>209</v>
      </c>
      <c r="H11" s="110">
        <v>634663.76</v>
      </c>
      <c r="I11" s="110"/>
      <c r="J11" s="110"/>
      <c r="K11" s="107" t="s">
        <v>210</v>
      </c>
      <c r="L11" s="177"/>
      <c r="M11" s="177"/>
      <c r="N11" s="181"/>
    </row>
    <row r="12" s="156" customFormat="1" ht="24" customHeight="1" spans="1:14">
      <c r="A12" s="165"/>
      <c r="B12" s="110"/>
      <c r="C12" s="107" t="s">
        <v>211</v>
      </c>
      <c r="D12" s="110"/>
      <c r="E12" s="110"/>
      <c r="F12" s="110"/>
      <c r="G12" s="107" t="s">
        <v>212</v>
      </c>
      <c r="H12" s="110"/>
      <c r="I12" s="110"/>
      <c r="J12" s="110"/>
      <c r="K12" s="107" t="s">
        <v>213</v>
      </c>
      <c r="L12" s="177"/>
      <c r="M12" s="177"/>
      <c r="N12" s="181"/>
    </row>
    <row r="13" s="156" customFormat="1" ht="27" customHeight="1" spans="1:14">
      <c r="A13" s="163" t="s">
        <v>214</v>
      </c>
      <c r="B13" s="164"/>
      <c r="C13" s="107" t="s">
        <v>215</v>
      </c>
      <c r="D13" s="110">
        <v>293757</v>
      </c>
      <c r="E13" s="110"/>
      <c r="F13" s="110"/>
      <c r="G13" s="107" t="s">
        <v>216</v>
      </c>
      <c r="H13" s="110"/>
      <c r="I13" s="110"/>
      <c r="J13" s="110"/>
      <c r="K13" s="107" t="s">
        <v>217</v>
      </c>
      <c r="L13" s="177"/>
      <c r="M13" s="177"/>
      <c r="N13" s="181"/>
    </row>
    <row r="14" s="156" customFormat="1" ht="24" customHeight="1" spans="1:14">
      <c r="A14" s="163" t="s">
        <v>218</v>
      </c>
      <c r="B14" s="164"/>
      <c r="C14" s="107" t="s">
        <v>219</v>
      </c>
      <c r="D14" s="110"/>
      <c r="E14" s="110"/>
      <c r="F14" s="110"/>
      <c r="G14" s="107" t="s">
        <v>220</v>
      </c>
      <c r="H14" s="110"/>
      <c r="I14" s="110"/>
      <c r="J14" s="110"/>
      <c r="K14" s="107" t="s">
        <v>221</v>
      </c>
      <c r="L14" s="177">
        <v>420</v>
      </c>
      <c r="M14" s="177"/>
      <c r="N14" s="181"/>
    </row>
    <row r="15" s="156" customFormat="1" ht="24" customHeight="1" spans="1:14">
      <c r="A15" s="103"/>
      <c r="B15" s="110"/>
      <c r="C15" s="107" t="s">
        <v>222</v>
      </c>
      <c r="D15" s="110">
        <v>72118</v>
      </c>
      <c r="E15" s="110"/>
      <c r="F15" s="110"/>
      <c r="G15" s="107" t="s">
        <v>223</v>
      </c>
      <c r="H15" s="110"/>
      <c r="I15" s="110"/>
      <c r="J15" s="110"/>
      <c r="K15" s="107" t="s">
        <v>224</v>
      </c>
      <c r="L15" s="177"/>
      <c r="M15" s="177"/>
      <c r="N15" s="181"/>
    </row>
    <row r="16" s="156" customFormat="1" ht="24" customHeight="1" spans="1:14">
      <c r="A16" s="103"/>
      <c r="B16" s="110"/>
      <c r="C16" s="107" t="s">
        <v>225</v>
      </c>
      <c r="D16" s="110">
        <v>9397410.82</v>
      </c>
      <c r="E16" s="110"/>
      <c r="F16" s="110"/>
      <c r="G16" s="175"/>
      <c r="H16" s="167"/>
      <c r="I16" s="167"/>
      <c r="J16" s="167"/>
      <c r="K16" s="107" t="s">
        <v>226</v>
      </c>
      <c r="L16" s="177"/>
      <c r="M16" s="177"/>
      <c r="N16" s="181"/>
    </row>
    <row r="17" s="156" customFormat="1" ht="24" customHeight="1" spans="1:14">
      <c r="A17" s="103"/>
      <c r="B17" s="110"/>
      <c r="C17" s="107" t="s">
        <v>227</v>
      </c>
      <c r="D17" s="110">
        <v>95000</v>
      </c>
      <c r="E17" s="110"/>
      <c r="F17" s="110"/>
      <c r="G17" s="175"/>
      <c r="H17" s="110"/>
      <c r="I17" s="110"/>
      <c r="J17" s="110"/>
      <c r="K17" s="107" t="s">
        <v>228</v>
      </c>
      <c r="L17" s="177"/>
      <c r="M17" s="177"/>
      <c r="N17" s="181"/>
    </row>
    <row r="18" s="156" customFormat="1" ht="24" customHeight="1" spans="1:14">
      <c r="A18" s="166"/>
      <c r="B18" s="167"/>
      <c r="C18" s="107" t="s">
        <v>229</v>
      </c>
      <c r="D18" s="110">
        <v>20292252.11</v>
      </c>
      <c r="E18" s="110"/>
      <c r="F18" s="110"/>
      <c r="G18" s="175"/>
      <c r="H18" s="110"/>
      <c r="I18" s="110"/>
      <c r="J18" s="110"/>
      <c r="K18" s="107" t="s">
        <v>230</v>
      </c>
      <c r="L18" s="177"/>
      <c r="M18" s="177"/>
      <c r="N18" s="181"/>
    </row>
    <row r="19" s="156" customFormat="1" ht="24" customHeight="1" spans="1:14">
      <c r="A19" s="103"/>
      <c r="B19" s="110"/>
      <c r="C19" s="107" t="s">
        <v>231</v>
      </c>
      <c r="D19" s="110"/>
      <c r="E19" s="110"/>
      <c r="F19" s="110"/>
      <c r="G19" s="175"/>
      <c r="H19" s="110"/>
      <c r="I19" s="110"/>
      <c r="J19" s="110"/>
      <c r="K19" s="107" t="s">
        <v>232</v>
      </c>
      <c r="L19" s="177"/>
      <c r="M19" s="177"/>
      <c r="N19" s="181"/>
    </row>
    <row r="20" s="156" customFormat="1" ht="24" customHeight="1" spans="1:14">
      <c r="A20" s="103"/>
      <c r="B20" s="167"/>
      <c r="C20" s="107" t="s">
        <v>233</v>
      </c>
      <c r="D20" s="110"/>
      <c r="E20" s="110"/>
      <c r="F20" s="110"/>
      <c r="G20" s="175"/>
      <c r="H20" s="110"/>
      <c r="I20" s="110"/>
      <c r="J20" s="110"/>
      <c r="K20" s="107" t="s">
        <v>234</v>
      </c>
      <c r="L20" s="177"/>
      <c r="M20" s="177"/>
      <c r="N20" s="181"/>
    </row>
    <row r="21" s="156" customFormat="1" ht="19" customHeight="1" spans="1:14">
      <c r="A21" s="166"/>
      <c r="B21" s="110"/>
      <c r="C21" s="107" t="s">
        <v>235</v>
      </c>
      <c r="D21" s="110"/>
      <c r="E21" s="110"/>
      <c r="F21" s="110"/>
      <c r="G21" s="175"/>
      <c r="H21" s="110"/>
      <c r="I21" s="110"/>
      <c r="J21" s="110"/>
      <c r="K21" s="175"/>
      <c r="L21" s="178"/>
      <c r="M21" s="178"/>
      <c r="N21" s="181"/>
    </row>
    <row r="22" s="156" customFormat="1" ht="19" customHeight="1" spans="1:14">
      <c r="A22" s="103"/>
      <c r="B22" s="110"/>
      <c r="C22" s="107" t="s">
        <v>236</v>
      </c>
      <c r="D22" s="110"/>
      <c r="E22" s="110"/>
      <c r="F22" s="110"/>
      <c r="G22" s="175"/>
      <c r="H22" s="110"/>
      <c r="I22" s="110"/>
      <c r="J22" s="110"/>
      <c r="K22" s="175"/>
      <c r="L22" s="177"/>
      <c r="M22" s="177"/>
      <c r="N22" s="181"/>
    </row>
    <row r="23" s="156" customFormat="1" ht="19" customHeight="1" spans="1:14">
      <c r="A23" s="103"/>
      <c r="B23" s="110"/>
      <c r="C23" s="107" t="s">
        <v>237</v>
      </c>
      <c r="D23" s="110"/>
      <c r="E23" s="110"/>
      <c r="F23" s="110"/>
      <c r="G23" s="175"/>
      <c r="H23" s="110"/>
      <c r="I23" s="110"/>
      <c r="J23" s="110"/>
      <c r="K23" s="175"/>
      <c r="L23" s="177"/>
      <c r="M23" s="177"/>
      <c r="N23" s="181"/>
    </row>
    <row r="24" s="156" customFormat="1" ht="24" customHeight="1" spans="1:14">
      <c r="A24" s="103"/>
      <c r="B24" s="110"/>
      <c r="C24" s="107" t="s">
        <v>238</v>
      </c>
      <c r="D24" s="110">
        <v>6592128.25</v>
      </c>
      <c r="E24" s="110"/>
      <c r="F24" s="110"/>
      <c r="G24" s="175"/>
      <c r="H24" s="110"/>
      <c r="I24" s="110"/>
      <c r="J24" s="110"/>
      <c r="K24" s="175"/>
      <c r="L24" s="177"/>
      <c r="M24" s="177"/>
      <c r="N24" s="181"/>
    </row>
    <row r="25" s="156" customFormat="1" ht="19" customHeight="1" spans="1:14">
      <c r="A25" s="103"/>
      <c r="B25" s="110"/>
      <c r="C25" s="107" t="s">
        <v>239</v>
      </c>
      <c r="D25" s="110">
        <v>170114</v>
      </c>
      <c r="E25" s="110"/>
      <c r="F25" s="110"/>
      <c r="G25" s="175"/>
      <c r="H25" s="110"/>
      <c r="I25" s="110"/>
      <c r="J25" s="110"/>
      <c r="K25" s="175"/>
      <c r="L25" s="177"/>
      <c r="M25" s="177"/>
      <c r="N25" s="181"/>
    </row>
    <row r="26" s="156" customFormat="1" ht="19" customHeight="1" spans="1:14">
      <c r="A26" s="103"/>
      <c r="B26" s="110"/>
      <c r="C26" s="107" t="s">
        <v>240</v>
      </c>
      <c r="D26" s="110"/>
      <c r="E26" s="110"/>
      <c r="F26" s="110"/>
      <c r="G26" s="175"/>
      <c r="H26" s="110"/>
      <c r="I26" s="110"/>
      <c r="J26" s="110"/>
      <c r="K26" s="175"/>
      <c r="L26" s="177"/>
      <c r="M26" s="177"/>
      <c r="N26" s="181"/>
    </row>
    <row r="27" s="156" customFormat="1" ht="19" customHeight="1" spans="1:14">
      <c r="A27" s="103"/>
      <c r="B27" s="110"/>
      <c r="C27" s="107" t="s">
        <v>241</v>
      </c>
      <c r="D27" s="110"/>
      <c r="E27" s="110"/>
      <c r="F27" s="110"/>
      <c r="G27" s="175"/>
      <c r="H27" s="110"/>
      <c r="I27" s="110"/>
      <c r="J27" s="110"/>
      <c r="K27" s="175"/>
      <c r="L27" s="177"/>
      <c r="M27" s="177"/>
      <c r="N27" s="181"/>
    </row>
    <row r="28" s="156" customFormat="1" ht="18.5" customHeight="1" spans="1:14">
      <c r="A28" s="103"/>
      <c r="B28" s="110"/>
      <c r="C28" s="107" t="s">
        <v>242</v>
      </c>
      <c r="D28" s="110">
        <v>516707.49</v>
      </c>
      <c r="E28" s="110"/>
      <c r="F28" s="110"/>
      <c r="G28" s="175"/>
      <c r="H28" s="110"/>
      <c r="I28" s="110"/>
      <c r="J28" s="110"/>
      <c r="K28" s="175"/>
      <c r="L28" s="177"/>
      <c r="M28" s="177"/>
      <c r="N28" s="181"/>
    </row>
    <row r="29" s="156" customFormat="1" ht="18.5" customHeight="1" spans="1:14">
      <c r="A29" s="103"/>
      <c r="B29" s="110"/>
      <c r="C29" s="107" t="s">
        <v>243</v>
      </c>
      <c r="D29" s="110"/>
      <c r="E29" s="110"/>
      <c r="F29" s="110"/>
      <c r="G29" s="175"/>
      <c r="H29" s="110"/>
      <c r="I29" s="110"/>
      <c r="J29" s="110"/>
      <c r="K29" s="175"/>
      <c r="L29" s="177"/>
      <c r="M29" s="177"/>
      <c r="N29" s="181"/>
    </row>
    <row r="30" s="156" customFormat="1" ht="18.5" customHeight="1" spans="1:14">
      <c r="A30" s="103"/>
      <c r="B30" s="110"/>
      <c r="C30" s="107" t="s">
        <v>244</v>
      </c>
      <c r="D30" s="110"/>
      <c r="E30" s="110"/>
      <c r="F30" s="110"/>
      <c r="G30" s="175"/>
      <c r="H30" s="110"/>
      <c r="I30" s="110"/>
      <c r="J30" s="110"/>
      <c r="K30" s="175"/>
      <c r="L30" s="177"/>
      <c r="M30" s="177"/>
      <c r="N30" s="181"/>
    </row>
    <row r="31" s="156" customFormat="1" ht="18.5" customHeight="1" spans="1:14">
      <c r="A31" s="103"/>
      <c r="B31" s="110"/>
      <c r="C31" s="107" t="s">
        <v>245</v>
      </c>
      <c r="D31" s="110"/>
      <c r="E31" s="110"/>
      <c r="F31" s="110"/>
      <c r="G31" s="175"/>
      <c r="H31" s="110"/>
      <c r="I31" s="110"/>
      <c r="J31" s="110"/>
      <c r="K31" s="175"/>
      <c r="L31" s="177"/>
      <c r="M31" s="177"/>
      <c r="N31" s="181"/>
    </row>
    <row r="32" s="156" customFormat="1" ht="18.5" customHeight="1" spans="1:14">
      <c r="A32" s="103"/>
      <c r="B32" s="110"/>
      <c r="C32" s="107" t="s">
        <v>246</v>
      </c>
      <c r="D32" s="110"/>
      <c r="E32" s="110"/>
      <c r="F32" s="110"/>
      <c r="G32" s="175"/>
      <c r="H32" s="110"/>
      <c r="I32" s="110"/>
      <c r="J32" s="110"/>
      <c r="K32" s="175"/>
      <c r="L32" s="177"/>
      <c r="M32" s="177"/>
      <c r="N32" s="181"/>
    </row>
    <row r="33" s="156" customFormat="1" ht="18.5" customHeight="1" spans="1:14">
      <c r="A33" s="103"/>
      <c r="B33" s="110"/>
      <c r="C33" s="107" t="s">
        <v>247</v>
      </c>
      <c r="D33" s="110"/>
      <c r="E33" s="110"/>
      <c r="F33" s="110"/>
      <c r="G33" s="175"/>
      <c r="H33" s="110"/>
      <c r="I33" s="110"/>
      <c r="J33" s="110"/>
      <c r="K33" s="175"/>
      <c r="L33" s="177"/>
      <c r="M33" s="177"/>
      <c r="N33" s="181"/>
    </row>
    <row r="34" s="156" customFormat="1" ht="18.5" customHeight="1" spans="1:14">
      <c r="A34" s="103"/>
      <c r="B34" s="110"/>
      <c r="C34" s="107" t="s">
        <v>248</v>
      </c>
      <c r="D34" s="110"/>
      <c r="E34" s="110"/>
      <c r="F34" s="110"/>
      <c r="G34" s="175"/>
      <c r="H34" s="110"/>
      <c r="I34" s="110"/>
      <c r="J34" s="110"/>
      <c r="K34" s="175"/>
      <c r="L34" s="177"/>
      <c r="M34" s="177"/>
      <c r="N34" s="181"/>
    </row>
    <row r="35" s="156" customFormat="1" ht="19" customHeight="1" spans="1:14">
      <c r="A35" s="168" t="s">
        <v>249</v>
      </c>
      <c r="B35" s="169">
        <f>B6+B13+B14</f>
        <v>2313474</v>
      </c>
      <c r="C35" s="168" t="s">
        <v>10</v>
      </c>
      <c r="D35" s="169">
        <f t="shared" ref="D35:F35" si="0">SUM(D6:D34)</f>
        <v>37429487.67</v>
      </c>
      <c r="E35" s="169">
        <f t="shared" si="0"/>
        <v>0</v>
      </c>
      <c r="F35" s="169">
        <f t="shared" si="0"/>
        <v>0</v>
      </c>
      <c r="G35" s="168" t="s">
        <v>10</v>
      </c>
      <c r="H35" s="169">
        <f t="shared" ref="H35:J35" si="1">SUM(H6:H34)</f>
        <v>37429487.67</v>
      </c>
      <c r="I35" s="169">
        <f t="shared" si="1"/>
        <v>0</v>
      </c>
      <c r="J35" s="169">
        <f t="shared" si="1"/>
        <v>0</v>
      </c>
      <c r="K35" s="168" t="s">
        <v>10</v>
      </c>
      <c r="L35" s="179">
        <f t="shared" ref="L35:N35" si="2">SUM(L6:L34)</f>
        <v>37429487.67</v>
      </c>
      <c r="M35" s="179">
        <f t="shared" si="2"/>
        <v>0</v>
      </c>
      <c r="N35" s="179">
        <f t="shared" si="2"/>
        <v>0</v>
      </c>
    </row>
    <row r="36" s="157" customFormat="1" ht="19" customHeight="1" spans="1:14">
      <c r="A36" s="104" t="s">
        <v>250</v>
      </c>
      <c r="B36" s="170">
        <f>SUM(B37:B39)</f>
        <v>35116013.67</v>
      </c>
      <c r="C36" s="171" t="s">
        <v>251</v>
      </c>
      <c r="D36" s="105">
        <f t="shared" ref="D36:F36" si="3">D37+D38</f>
        <v>0</v>
      </c>
      <c r="E36" s="105">
        <f t="shared" si="3"/>
        <v>0</v>
      </c>
      <c r="F36" s="105">
        <f t="shared" si="3"/>
        <v>0</v>
      </c>
      <c r="G36" s="104" t="s">
        <v>251</v>
      </c>
      <c r="H36" s="105">
        <f t="shared" ref="H36:J36" si="4">H37+H38</f>
        <v>0</v>
      </c>
      <c r="I36" s="105">
        <f t="shared" si="4"/>
        <v>0</v>
      </c>
      <c r="J36" s="105">
        <f t="shared" si="4"/>
        <v>0</v>
      </c>
      <c r="K36" s="104" t="s">
        <v>251</v>
      </c>
      <c r="L36" s="180">
        <f t="shared" ref="L36:N36" si="5">L37+L38</f>
        <v>0</v>
      </c>
      <c r="M36" s="180">
        <f t="shared" si="5"/>
        <v>0</v>
      </c>
      <c r="N36" s="180">
        <f t="shared" si="5"/>
        <v>0</v>
      </c>
    </row>
    <row r="37" s="156" customFormat="1" ht="28" customHeight="1" spans="1:14">
      <c r="A37" s="107" t="s">
        <v>187</v>
      </c>
      <c r="B37" s="172">
        <v>35116013.67</v>
      </c>
      <c r="C37" s="107" t="s">
        <v>187</v>
      </c>
      <c r="D37" s="173"/>
      <c r="E37" s="173"/>
      <c r="F37" s="173"/>
      <c r="G37" s="107" t="s">
        <v>187</v>
      </c>
      <c r="H37" s="173"/>
      <c r="I37" s="173"/>
      <c r="J37" s="173"/>
      <c r="K37" s="107" t="s">
        <v>187</v>
      </c>
      <c r="L37" s="177"/>
      <c r="M37" s="177"/>
      <c r="N37" s="181"/>
    </row>
    <row r="38" s="156" customFormat="1" ht="28" customHeight="1" spans="1:14">
      <c r="A38" s="107" t="s">
        <v>252</v>
      </c>
      <c r="B38" s="172"/>
      <c r="C38" s="107" t="s">
        <v>252</v>
      </c>
      <c r="D38" s="173"/>
      <c r="E38" s="173"/>
      <c r="F38" s="173"/>
      <c r="G38" s="107" t="s">
        <v>252</v>
      </c>
      <c r="H38" s="173"/>
      <c r="I38" s="173"/>
      <c r="J38" s="173"/>
      <c r="K38" s="107" t="s">
        <v>252</v>
      </c>
      <c r="L38" s="177"/>
      <c r="M38" s="177"/>
      <c r="N38" s="181"/>
    </row>
    <row r="39" s="156" customFormat="1" ht="28" customHeight="1" spans="1:14">
      <c r="A39" s="107" t="s">
        <v>253</v>
      </c>
      <c r="B39" s="172"/>
      <c r="C39" s="107" t="s">
        <v>253</v>
      </c>
      <c r="D39" s="173"/>
      <c r="E39" s="173"/>
      <c r="F39" s="165"/>
      <c r="G39" s="107" t="s">
        <v>253</v>
      </c>
      <c r="H39" s="173"/>
      <c r="I39" s="173"/>
      <c r="J39" s="165"/>
      <c r="K39" s="107" t="s">
        <v>253</v>
      </c>
      <c r="L39" s="181"/>
      <c r="M39" s="177"/>
      <c r="N39" s="181"/>
    </row>
    <row r="40" s="157" customFormat="1" ht="23" customHeight="1" spans="1:14">
      <c r="A40" s="174" t="s">
        <v>254</v>
      </c>
      <c r="B40" s="169">
        <f>B35+B36</f>
        <v>37429487.67</v>
      </c>
      <c r="C40" s="174" t="s">
        <v>255</v>
      </c>
      <c r="D40" s="169">
        <f t="shared" ref="D40:J40" si="6">D35+D36</f>
        <v>37429487.67</v>
      </c>
      <c r="E40" s="169">
        <f t="shared" si="6"/>
        <v>0</v>
      </c>
      <c r="F40" s="169">
        <f t="shared" si="6"/>
        <v>0</v>
      </c>
      <c r="G40" s="174" t="s">
        <v>255</v>
      </c>
      <c r="H40" s="169">
        <f t="shared" si="6"/>
        <v>37429487.67</v>
      </c>
      <c r="I40" s="169">
        <f t="shared" si="6"/>
        <v>0</v>
      </c>
      <c r="J40" s="169">
        <f t="shared" si="6"/>
        <v>0</v>
      </c>
      <c r="K40" s="174" t="s">
        <v>255</v>
      </c>
      <c r="L40" s="182">
        <f>L35+L36</f>
        <v>37429487.67</v>
      </c>
      <c r="M40" s="182">
        <f>M35+M36</f>
        <v>0</v>
      </c>
      <c r="N40" s="182">
        <f>N35+N36</f>
        <v>0</v>
      </c>
    </row>
    <row r="42" spans="2:12">
      <c r="B42" s="156">
        <f>B40-收支总体情况表!B54</f>
        <v>0</v>
      </c>
      <c r="D42" s="156">
        <f>D40-B40</f>
        <v>0</v>
      </c>
      <c r="H42" s="156">
        <f>H40-D40</f>
        <v>0</v>
      </c>
      <c r="L42" s="156">
        <f>L40-H40</f>
        <v>0</v>
      </c>
    </row>
  </sheetData>
  <mergeCells count="6">
    <mergeCell ref="A2:N2"/>
    <mergeCell ref="A3:C3"/>
    <mergeCell ref="L3:N3"/>
    <mergeCell ref="A4:B4"/>
    <mergeCell ref="C4:N4"/>
    <mergeCell ref="A5:B5"/>
  </mergeCells>
  <pageMargins left="0.66875" right="0.590277777777778" top="0.511805555555556" bottom="0.747916666666667" header="0.5" footer="0.5"/>
  <pageSetup paperSize="9" scale="77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workbookViewId="0">
      <pane ySplit="5" topLeftCell="A16" activePane="bottomLeft" state="frozen"/>
      <selection/>
      <selection pane="bottomLeft" activeCell="B45" sqref="B45"/>
    </sheetView>
  </sheetViews>
  <sheetFormatPr defaultColWidth="9" defaultRowHeight="13.5"/>
  <cols>
    <col min="1" max="1" width="15.5" style="87" customWidth="1"/>
    <col min="2" max="2" width="35" style="87" customWidth="1"/>
    <col min="3" max="4" width="15.625" style="87" customWidth="1"/>
    <col min="5" max="8" width="13.625" style="87" customWidth="1"/>
    <col min="9" max="9" width="15.2166666666667" style="87" customWidth="1"/>
    <col min="10" max="10" width="12.8833333333333" style="87"/>
    <col min="11" max="16384" width="9" style="87"/>
  </cols>
  <sheetData>
    <row r="1" ht="18" customHeight="1" spans="1:9">
      <c r="A1" s="120" t="s">
        <v>0</v>
      </c>
      <c r="B1" s="121"/>
      <c r="C1" s="121"/>
      <c r="D1" s="121"/>
      <c r="E1" s="121"/>
      <c r="F1" s="121"/>
      <c r="G1" s="121"/>
      <c r="H1" s="121"/>
      <c r="I1" s="96" t="s">
        <v>256</v>
      </c>
    </row>
    <row r="2" ht="25.5" spans="1:9">
      <c r="A2" s="122" t="s">
        <v>257</v>
      </c>
      <c r="B2" s="122"/>
      <c r="C2" s="122"/>
      <c r="D2" s="122"/>
      <c r="E2" s="122"/>
      <c r="F2" s="122"/>
      <c r="G2" s="122"/>
      <c r="H2" s="122"/>
      <c r="I2" s="122"/>
    </row>
    <row r="3" s="119" customFormat="1" ht="21" customHeight="1" spans="1:9">
      <c r="A3" s="123" t="s">
        <v>258</v>
      </c>
      <c r="B3" s="123"/>
      <c r="C3" s="123"/>
      <c r="D3" s="123"/>
      <c r="E3" s="123"/>
      <c r="F3" s="123"/>
      <c r="G3" s="123"/>
      <c r="H3" s="118"/>
      <c r="I3" s="119" t="s">
        <v>80</v>
      </c>
    </row>
    <row r="4" ht="23" customHeight="1" spans="1:9">
      <c r="A4" s="124" t="s">
        <v>106</v>
      </c>
      <c r="B4" s="124"/>
      <c r="C4" s="125" t="s">
        <v>259</v>
      </c>
      <c r="D4" s="124" t="s">
        <v>260</v>
      </c>
      <c r="E4" s="124"/>
      <c r="F4" s="124"/>
      <c r="G4" s="124"/>
      <c r="H4" s="124"/>
      <c r="I4" s="125" t="s">
        <v>90</v>
      </c>
    </row>
    <row r="5" ht="22.5" spans="1:9">
      <c r="A5" s="124" t="s">
        <v>261</v>
      </c>
      <c r="B5" s="124" t="s">
        <v>262</v>
      </c>
      <c r="C5" s="126"/>
      <c r="D5" s="124" t="s">
        <v>83</v>
      </c>
      <c r="E5" s="124" t="s">
        <v>263</v>
      </c>
      <c r="F5" s="91" t="s">
        <v>264</v>
      </c>
      <c r="G5" s="91" t="s">
        <v>265</v>
      </c>
      <c r="H5" s="91" t="s">
        <v>266</v>
      </c>
      <c r="I5" s="126"/>
    </row>
    <row r="6" ht="19" customHeight="1" spans="1:12">
      <c r="A6" s="124" t="s">
        <v>267</v>
      </c>
      <c r="B6" s="124"/>
      <c r="C6" s="127">
        <v>37429487.67</v>
      </c>
      <c r="D6" s="110">
        <v>2313474</v>
      </c>
      <c r="E6" s="110">
        <v>2313474</v>
      </c>
      <c r="F6" s="151"/>
      <c r="G6" s="151"/>
      <c r="H6" s="151"/>
      <c r="I6" s="152">
        <v>35116013.67</v>
      </c>
      <c r="J6" s="87">
        <f>D6-收支总体情况表!B7</f>
        <v>0</v>
      </c>
      <c r="K6" s="87">
        <f>I6-收支总体情况表!B40</f>
        <v>0</v>
      </c>
      <c r="L6" s="87">
        <f>C6-收支总体情况表!B54</f>
        <v>0</v>
      </c>
    </row>
    <row r="7" ht="19" customHeight="1" spans="1:9">
      <c r="A7" s="128">
        <v>208</v>
      </c>
      <c r="B7" s="129" t="s">
        <v>119</v>
      </c>
      <c r="C7" s="127">
        <v>293757</v>
      </c>
      <c r="D7" s="110">
        <v>293757</v>
      </c>
      <c r="E7" s="110">
        <v>293757</v>
      </c>
      <c r="F7" s="110"/>
      <c r="G7" s="110"/>
      <c r="H7" s="110"/>
      <c r="I7" s="113"/>
    </row>
    <row r="8" ht="19" customHeight="1" spans="1:9">
      <c r="A8" s="130">
        <v>20805</v>
      </c>
      <c r="B8" s="131" t="s">
        <v>120</v>
      </c>
      <c r="C8" s="127">
        <v>195934</v>
      </c>
      <c r="D8" s="110">
        <v>195934</v>
      </c>
      <c r="E8" s="110">
        <v>195934</v>
      </c>
      <c r="F8" s="110"/>
      <c r="G8" s="110"/>
      <c r="H8" s="110"/>
      <c r="I8" s="113"/>
    </row>
    <row r="9" ht="19" customHeight="1" spans="1:9">
      <c r="A9" s="130">
        <v>2080505</v>
      </c>
      <c r="B9" s="131" t="s">
        <v>121</v>
      </c>
      <c r="C9" s="127">
        <v>130623</v>
      </c>
      <c r="D9" s="110">
        <v>130623</v>
      </c>
      <c r="E9" s="110">
        <v>130623</v>
      </c>
      <c r="F9" s="108"/>
      <c r="G9" s="108"/>
      <c r="H9" s="110"/>
      <c r="I9" s="113"/>
    </row>
    <row r="10" ht="19" customHeight="1" spans="1:9">
      <c r="A10" s="130">
        <v>2080506</v>
      </c>
      <c r="B10" s="131" t="s">
        <v>122</v>
      </c>
      <c r="C10" s="127">
        <v>65311</v>
      </c>
      <c r="D10" s="110">
        <v>65311</v>
      </c>
      <c r="E10" s="110">
        <v>65311</v>
      </c>
      <c r="F10" s="108"/>
      <c r="G10" s="108"/>
      <c r="H10" s="110"/>
      <c r="I10" s="113"/>
    </row>
    <row r="11" ht="19" customHeight="1" spans="1:9">
      <c r="A11" s="130">
        <v>20807</v>
      </c>
      <c r="B11" s="132" t="s">
        <v>123</v>
      </c>
      <c r="C11" s="127">
        <v>97823</v>
      </c>
      <c r="D11" s="110">
        <v>97823</v>
      </c>
      <c r="E11" s="110">
        <v>97823</v>
      </c>
      <c r="F11" s="110"/>
      <c r="G11" s="105"/>
      <c r="H11" s="110"/>
      <c r="I11" s="153"/>
    </row>
    <row r="12" spans="1:9">
      <c r="A12" s="130">
        <v>2080799</v>
      </c>
      <c r="B12" s="132" t="s">
        <v>124</v>
      </c>
      <c r="C12" s="127">
        <v>97823</v>
      </c>
      <c r="D12" s="110">
        <v>97823</v>
      </c>
      <c r="E12" s="110">
        <v>97823</v>
      </c>
      <c r="F12" s="113"/>
      <c r="G12" s="113"/>
      <c r="H12" s="113"/>
      <c r="I12" s="153"/>
    </row>
    <row r="13" spans="1:9">
      <c r="A13" s="128">
        <v>210</v>
      </c>
      <c r="B13" s="129" t="s">
        <v>125</v>
      </c>
      <c r="C13" s="127">
        <v>72118</v>
      </c>
      <c r="D13" s="110">
        <v>72118</v>
      </c>
      <c r="E13" s="110">
        <v>72118</v>
      </c>
      <c r="F13" s="113"/>
      <c r="G13" s="113"/>
      <c r="H13" s="113"/>
      <c r="I13" s="153"/>
    </row>
    <row r="14" spans="1:9">
      <c r="A14" s="130">
        <v>21011</v>
      </c>
      <c r="B14" s="131" t="s">
        <v>126</v>
      </c>
      <c r="C14" s="127">
        <v>72118</v>
      </c>
      <c r="D14" s="110">
        <v>72118</v>
      </c>
      <c r="E14" s="110">
        <v>72118</v>
      </c>
      <c r="F14" s="113"/>
      <c r="G14" s="113"/>
      <c r="H14" s="113"/>
      <c r="I14" s="153"/>
    </row>
    <row r="15" spans="1:9">
      <c r="A15" s="130">
        <v>2101101</v>
      </c>
      <c r="B15" s="131" t="s">
        <v>127</v>
      </c>
      <c r="C15" s="127">
        <v>53299</v>
      </c>
      <c r="D15" s="110">
        <v>53299</v>
      </c>
      <c r="E15" s="110">
        <v>53299</v>
      </c>
      <c r="F15" s="113"/>
      <c r="G15" s="113"/>
      <c r="H15" s="113"/>
      <c r="I15" s="110"/>
    </row>
    <row r="16" spans="1:9">
      <c r="A16" s="130">
        <v>2101103</v>
      </c>
      <c r="B16" s="131" t="s">
        <v>129</v>
      </c>
      <c r="C16" s="127">
        <v>10819</v>
      </c>
      <c r="D16" s="110">
        <v>10819</v>
      </c>
      <c r="E16" s="110">
        <v>10819</v>
      </c>
      <c r="F16" s="113"/>
      <c r="G16" s="113"/>
      <c r="H16" s="113"/>
      <c r="I16" s="110"/>
    </row>
    <row r="17" spans="1:9">
      <c r="A17" s="130">
        <v>2101199</v>
      </c>
      <c r="B17" s="131" t="s">
        <v>130</v>
      </c>
      <c r="C17" s="127">
        <v>8000</v>
      </c>
      <c r="D17" s="110">
        <v>8000</v>
      </c>
      <c r="E17" s="110">
        <v>8000</v>
      </c>
      <c r="F17" s="113"/>
      <c r="G17" s="113"/>
      <c r="H17" s="113"/>
      <c r="I17" s="110"/>
    </row>
    <row r="18" spans="1:9">
      <c r="A18" s="128">
        <v>211</v>
      </c>
      <c r="B18" s="129" t="s">
        <v>131</v>
      </c>
      <c r="C18" s="127">
        <v>8937410.82</v>
      </c>
      <c r="D18" s="110">
        <v>0</v>
      </c>
      <c r="E18" s="110"/>
      <c r="F18" s="113"/>
      <c r="G18" s="113"/>
      <c r="H18" s="113"/>
      <c r="I18" s="110">
        <v>8937410.82</v>
      </c>
    </row>
    <row r="19" spans="1:9">
      <c r="A19" s="131">
        <v>21101</v>
      </c>
      <c r="B19" s="131" t="s">
        <v>132</v>
      </c>
      <c r="C19" s="127">
        <v>281188.49</v>
      </c>
      <c r="D19" s="110">
        <v>0</v>
      </c>
      <c r="E19" s="110"/>
      <c r="F19" s="113"/>
      <c r="G19" s="113"/>
      <c r="H19" s="113"/>
      <c r="I19" s="110">
        <v>281188.49</v>
      </c>
    </row>
    <row r="20" spans="1:9">
      <c r="A20" s="130">
        <v>2110199</v>
      </c>
      <c r="B20" s="131" t="s">
        <v>133</v>
      </c>
      <c r="C20" s="127">
        <v>281188.49</v>
      </c>
      <c r="D20" s="110">
        <v>0</v>
      </c>
      <c r="E20" s="110"/>
      <c r="F20" s="113"/>
      <c r="G20" s="113"/>
      <c r="H20" s="113"/>
      <c r="I20" s="110">
        <v>281188.49</v>
      </c>
    </row>
    <row r="21" spans="1:9">
      <c r="A21" s="131">
        <v>21103</v>
      </c>
      <c r="B21" s="131" t="s">
        <v>134</v>
      </c>
      <c r="C21" s="127">
        <v>1278779.05</v>
      </c>
      <c r="D21" s="110">
        <v>0</v>
      </c>
      <c r="E21" s="110"/>
      <c r="F21" s="113"/>
      <c r="G21" s="113"/>
      <c r="H21" s="113"/>
      <c r="I21" s="110">
        <v>1278779.05</v>
      </c>
    </row>
    <row r="22" spans="1:9">
      <c r="A22" s="130">
        <v>2110302</v>
      </c>
      <c r="B22" s="131" t="s">
        <v>135</v>
      </c>
      <c r="C22" s="127">
        <v>1278779.05</v>
      </c>
      <c r="D22" s="110">
        <v>0</v>
      </c>
      <c r="E22" s="110"/>
      <c r="F22" s="113"/>
      <c r="G22" s="113"/>
      <c r="H22" s="113"/>
      <c r="I22" s="110">
        <v>1278779.05</v>
      </c>
    </row>
    <row r="23" spans="1:9">
      <c r="A23" s="131">
        <v>21104</v>
      </c>
      <c r="B23" s="131" t="s">
        <v>136</v>
      </c>
      <c r="C23" s="127">
        <v>652663.76</v>
      </c>
      <c r="D23" s="110">
        <v>460000</v>
      </c>
      <c r="E23" s="110">
        <v>460000</v>
      </c>
      <c r="F23" s="113"/>
      <c r="G23" s="113"/>
      <c r="H23" s="113"/>
      <c r="I23" s="110">
        <v>192663.76</v>
      </c>
    </row>
    <row r="24" spans="1:9">
      <c r="A24" s="130">
        <v>2110401</v>
      </c>
      <c r="B24" s="131" t="s">
        <v>137</v>
      </c>
      <c r="C24" s="127">
        <v>632663.76</v>
      </c>
      <c r="D24" s="110">
        <v>460000</v>
      </c>
      <c r="E24" s="110">
        <v>460000</v>
      </c>
      <c r="F24" s="113"/>
      <c r="G24" s="113"/>
      <c r="H24" s="113"/>
      <c r="I24" s="110">
        <v>172663.76</v>
      </c>
    </row>
    <row r="25" spans="1:9">
      <c r="A25" s="130">
        <v>2110405</v>
      </c>
      <c r="B25" s="132" t="s">
        <v>138</v>
      </c>
      <c r="C25" s="127">
        <v>0</v>
      </c>
      <c r="D25" s="110">
        <v>0</v>
      </c>
      <c r="E25" s="110"/>
      <c r="F25" s="113"/>
      <c r="G25" s="113"/>
      <c r="H25" s="113"/>
      <c r="I25" s="110"/>
    </row>
    <row r="26" spans="1:9">
      <c r="A26" s="131">
        <v>2110499</v>
      </c>
      <c r="B26" s="132" t="s">
        <v>139</v>
      </c>
      <c r="C26" s="127">
        <v>20000</v>
      </c>
      <c r="D26" s="110">
        <v>0</v>
      </c>
      <c r="E26" s="110"/>
      <c r="F26" s="113"/>
      <c r="G26" s="113"/>
      <c r="H26" s="113"/>
      <c r="I26" s="110">
        <v>20000</v>
      </c>
    </row>
    <row r="27" spans="1:9">
      <c r="A27" s="131">
        <v>21107</v>
      </c>
      <c r="B27" s="132" t="s">
        <v>140</v>
      </c>
      <c r="C27" s="127">
        <v>1982481.96</v>
      </c>
      <c r="D27" s="110">
        <v>0</v>
      </c>
      <c r="E27" s="110"/>
      <c r="F27" s="113"/>
      <c r="G27" s="113"/>
      <c r="H27" s="113"/>
      <c r="I27" s="110">
        <v>1982481.96</v>
      </c>
    </row>
    <row r="28" spans="1:9">
      <c r="A28" s="131">
        <v>2110799</v>
      </c>
      <c r="B28" s="132" t="s">
        <v>141</v>
      </c>
      <c r="C28" s="127">
        <v>1982481.96</v>
      </c>
      <c r="D28" s="110">
        <v>0</v>
      </c>
      <c r="E28" s="110"/>
      <c r="F28" s="113"/>
      <c r="G28" s="113"/>
      <c r="H28" s="113"/>
      <c r="I28" s="154">
        <v>1982481.96</v>
      </c>
    </row>
    <row r="29" ht="13" customHeight="1" spans="1:9">
      <c r="A29" s="131">
        <v>21198</v>
      </c>
      <c r="B29" s="132" t="s">
        <v>142</v>
      </c>
      <c r="C29" s="127">
        <v>4021875</v>
      </c>
      <c r="D29" s="110">
        <v>0</v>
      </c>
      <c r="E29" s="110"/>
      <c r="F29" s="113"/>
      <c r="G29" s="113"/>
      <c r="H29" s="113"/>
      <c r="I29" s="155">
        <v>4021875</v>
      </c>
    </row>
    <row r="30" spans="1:9">
      <c r="A30" s="131">
        <v>2119803</v>
      </c>
      <c r="B30" s="132" t="s">
        <v>143</v>
      </c>
      <c r="C30" s="127">
        <v>4021875</v>
      </c>
      <c r="D30" s="110">
        <v>0</v>
      </c>
      <c r="E30" s="110"/>
      <c r="F30" s="113"/>
      <c r="G30" s="113"/>
      <c r="H30" s="113"/>
      <c r="I30" s="110">
        <v>4021875</v>
      </c>
    </row>
    <row r="31" spans="1:9">
      <c r="A31" s="131">
        <v>21199</v>
      </c>
      <c r="B31" s="132" t="s">
        <v>144</v>
      </c>
      <c r="C31" s="127">
        <v>1180422.56</v>
      </c>
      <c r="D31" s="110">
        <v>0</v>
      </c>
      <c r="E31" s="110"/>
      <c r="F31" s="113"/>
      <c r="G31" s="113"/>
      <c r="H31" s="113"/>
      <c r="I31" s="110">
        <v>1180422.56</v>
      </c>
    </row>
    <row r="32" spans="1:9">
      <c r="A32" s="131">
        <v>2119999</v>
      </c>
      <c r="B32" s="132" t="s">
        <v>144</v>
      </c>
      <c r="C32" s="127">
        <v>1180422.56</v>
      </c>
      <c r="D32" s="110">
        <v>0</v>
      </c>
      <c r="E32" s="110"/>
      <c r="F32" s="113"/>
      <c r="G32" s="113"/>
      <c r="H32" s="113"/>
      <c r="I32" s="110">
        <v>1180422.56</v>
      </c>
    </row>
    <row r="33" spans="1:9">
      <c r="A33" s="129">
        <v>212</v>
      </c>
      <c r="B33" s="133" t="s">
        <v>145</v>
      </c>
      <c r="C33" s="127">
        <v>95000</v>
      </c>
      <c r="D33" s="110">
        <v>0</v>
      </c>
      <c r="E33" s="110"/>
      <c r="F33" s="113"/>
      <c r="G33" s="113"/>
      <c r="H33" s="113"/>
      <c r="I33" s="110">
        <v>95000</v>
      </c>
    </row>
    <row r="34" spans="1:9">
      <c r="A34" s="131">
        <v>21201</v>
      </c>
      <c r="B34" s="132" t="s">
        <v>146</v>
      </c>
      <c r="C34" s="127">
        <v>90000</v>
      </c>
      <c r="D34" s="110">
        <v>0</v>
      </c>
      <c r="E34" s="110"/>
      <c r="F34" s="113"/>
      <c r="G34" s="113"/>
      <c r="H34" s="113"/>
      <c r="I34" s="110">
        <v>90000</v>
      </c>
    </row>
    <row r="35" spans="1:9">
      <c r="A35" s="131">
        <v>2120102</v>
      </c>
      <c r="B35" s="132" t="s">
        <v>147</v>
      </c>
      <c r="C35" s="127">
        <v>90000</v>
      </c>
      <c r="D35" s="110">
        <v>0</v>
      </c>
      <c r="E35" s="110"/>
      <c r="F35" s="113"/>
      <c r="G35" s="113"/>
      <c r="H35" s="113"/>
      <c r="I35" s="110">
        <v>90000</v>
      </c>
    </row>
    <row r="36" spans="1:9">
      <c r="A36" s="131">
        <v>21208</v>
      </c>
      <c r="B36" s="132" t="s">
        <v>148</v>
      </c>
      <c r="C36" s="127">
        <v>5000</v>
      </c>
      <c r="D36" s="110">
        <v>0</v>
      </c>
      <c r="E36" s="110"/>
      <c r="F36" s="113"/>
      <c r="G36" s="113"/>
      <c r="H36" s="113"/>
      <c r="I36" s="110">
        <v>5000</v>
      </c>
    </row>
    <row r="37" spans="1:9">
      <c r="A37" s="131">
        <v>2120899</v>
      </c>
      <c r="B37" s="132" t="s">
        <v>149</v>
      </c>
      <c r="C37" s="127">
        <v>5000</v>
      </c>
      <c r="D37" s="110">
        <v>0</v>
      </c>
      <c r="E37" s="110"/>
      <c r="F37" s="113"/>
      <c r="G37" s="113"/>
      <c r="H37" s="113"/>
      <c r="I37" s="110">
        <v>5000</v>
      </c>
    </row>
    <row r="38" spans="1:9">
      <c r="A38" s="128">
        <v>213</v>
      </c>
      <c r="B38" s="133" t="s">
        <v>150</v>
      </c>
      <c r="C38" s="127">
        <v>20292252.11</v>
      </c>
      <c r="D38" s="110">
        <v>0</v>
      </c>
      <c r="E38" s="110"/>
      <c r="F38" s="113"/>
      <c r="G38" s="113"/>
      <c r="H38" s="113"/>
      <c r="I38" s="110">
        <v>20292252.11</v>
      </c>
    </row>
    <row r="39" spans="1:9">
      <c r="A39" s="130">
        <v>21302</v>
      </c>
      <c r="B39" s="132" t="s">
        <v>151</v>
      </c>
      <c r="C39" s="127">
        <v>962329.65</v>
      </c>
      <c r="D39" s="110">
        <v>0</v>
      </c>
      <c r="E39" s="110"/>
      <c r="F39" s="113"/>
      <c r="G39" s="113"/>
      <c r="H39" s="113"/>
      <c r="I39" s="110">
        <v>962329.65</v>
      </c>
    </row>
    <row r="40" spans="1:9">
      <c r="A40" s="130">
        <v>2130205</v>
      </c>
      <c r="B40" s="132" t="s">
        <v>152</v>
      </c>
      <c r="C40" s="127">
        <v>236407</v>
      </c>
      <c r="D40" s="110">
        <v>0</v>
      </c>
      <c r="E40" s="110"/>
      <c r="F40" s="113"/>
      <c r="G40" s="113"/>
      <c r="H40" s="113"/>
      <c r="I40" s="110">
        <v>236407</v>
      </c>
    </row>
    <row r="41" spans="1:9">
      <c r="A41" s="130">
        <v>2130209</v>
      </c>
      <c r="B41" s="132" t="s">
        <v>153</v>
      </c>
      <c r="C41" s="127">
        <v>49640.65</v>
      </c>
      <c r="D41" s="110">
        <v>0</v>
      </c>
      <c r="E41" s="110"/>
      <c r="F41" s="113"/>
      <c r="G41" s="113"/>
      <c r="H41" s="113"/>
      <c r="I41" s="110">
        <v>49640.65</v>
      </c>
    </row>
    <row r="42" spans="1:9">
      <c r="A42" s="134">
        <v>2130299</v>
      </c>
      <c r="B42" s="135" t="s">
        <v>155</v>
      </c>
      <c r="C42" s="127">
        <v>676282</v>
      </c>
      <c r="D42" s="110">
        <v>0</v>
      </c>
      <c r="E42" s="110"/>
      <c r="F42" s="113"/>
      <c r="G42" s="113"/>
      <c r="H42" s="113"/>
      <c r="I42" s="110">
        <v>676282</v>
      </c>
    </row>
    <row r="43" spans="1:9">
      <c r="A43" s="130">
        <v>21303</v>
      </c>
      <c r="B43" s="132" t="s">
        <v>156</v>
      </c>
      <c r="C43" s="127">
        <v>60639</v>
      </c>
      <c r="D43" s="110">
        <v>0</v>
      </c>
      <c r="E43" s="110"/>
      <c r="F43" s="113"/>
      <c r="G43" s="113"/>
      <c r="H43" s="113"/>
      <c r="I43" s="110">
        <v>60639</v>
      </c>
    </row>
    <row r="44" spans="1:9">
      <c r="A44" s="130">
        <v>2130305</v>
      </c>
      <c r="B44" s="136" t="s">
        <v>174</v>
      </c>
      <c r="C44" s="127">
        <v>60639</v>
      </c>
      <c r="D44" s="110">
        <v>0</v>
      </c>
      <c r="E44" s="110"/>
      <c r="F44" s="113"/>
      <c r="G44" s="113"/>
      <c r="H44" s="113"/>
      <c r="I44" s="110">
        <v>60639</v>
      </c>
    </row>
    <row r="45" ht="15" customHeight="1" spans="1:9">
      <c r="A45" s="130">
        <v>21305</v>
      </c>
      <c r="B45" s="132" t="s">
        <v>158</v>
      </c>
      <c r="C45" s="127">
        <v>19329922.46</v>
      </c>
      <c r="D45" s="110">
        <v>0</v>
      </c>
      <c r="E45" s="110"/>
      <c r="F45" s="113"/>
      <c r="G45" s="113"/>
      <c r="H45" s="113"/>
      <c r="I45" s="110">
        <v>19329922.46</v>
      </c>
    </row>
    <row r="46" spans="1:9">
      <c r="A46" s="135">
        <v>2130599</v>
      </c>
      <c r="B46" s="135" t="s">
        <v>159</v>
      </c>
      <c r="C46" s="127">
        <v>19269283.46</v>
      </c>
      <c r="D46" s="110">
        <v>0</v>
      </c>
      <c r="E46" s="110"/>
      <c r="F46" s="113"/>
      <c r="G46" s="113"/>
      <c r="H46" s="113"/>
      <c r="I46" s="110">
        <v>19269283.46</v>
      </c>
    </row>
    <row r="47" spans="1:9">
      <c r="A47" s="137">
        <v>220</v>
      </c>
      <c r="B47" s="138" t="s">
        <v>160</v>
      </c>
      <c r="C47" s="127">
        <v>6592128.25</v>
      </c>
      <c r="D47" s="110">
        <v>1317485</v>
      </c>
      <c r="E47" s="110">
        <v>1317485</v>
      </c>
      <c r="F47" s="113"/>
      <c r="G47" s="113"/>
      <c r="H47" s="113"/>
      <c r="I47" s="110">
        <v>5274643.25</v>
      </c>
    </row>
    <row r="48" spans="1:9">
      <c r="A48" s="130">
        <v>22001</v>
      </c>
      <c r="B48" s="139" t="s">
        <v>161</v>
      </c>
      <c r="C48" s="127">
        <v>6592128.25</v>
      </c>
      <c r="D48" s="110">
        <v>1317485</v>
      </c>
      <c r="E48" s="110">
        <v>1317485</v>
      </c>
      <c r="F48" s="113"/>
      <c r="G48" s="113"/>
      <c r="H48" s="113"/>
      <c r="I48" s="110">
        <v>5274643.25</v>
      </c>
    </row>
    <row r="49" spans="1:9">
      <c r="A49" s="140">
        <v>2200101</v>
      </c>
      <c r="B49" s="141" t="s">
        <v>162</v>
      </c>
      <c r="C49" s="127">
        <v>1199400</v>
      </c>
      <c r="D49" s="110">
        <v>1199400</v>
      </c>
      <c r="E49" s="110">
        <v>1199400</v>
      </c>
      <c r="F49" s="110"/>
      <c r="G49" s="110"/>
      <c r="H49" s="110"/>
      <c r="I49" s="110"/>
    </row>
    <row r="50" spans="1:9">
      <c r="A50" s="142">
        <v>2200106</v>
      </c>
      <c r="B50" s="135" t="s">
        <v>163</v>
      </c>
      <c r="C50" s="127">
        <v>2656400</v>
      </c>
      <c r="D50" s="110">
        <v>0</v>
      </c>
      <c r="E50" s="110"/>
      <c r="F50" s="110"/>
      <c r="G50" s="110"/>
      <c r="H50" s="110"/>
      <c r="I50" s="110">
        <v>2656400</v>
      </c>
    </row>
    <row r="51" spans="1:9">
      <c r="A51" s="143">
        <v>2200150</v>
      </c>
      <c r="B51" s="144" t="s">
        <v>164</v>
      </c>
      <c r="C51" s="127">
        <v>118085</v>
      </c>
      <c r="D51" s="110">
        <v>118085</v>
      </c>
      <c r="E51" s="110">
        <v>118085</v>
      </c>
      <c r="F51" s="110"/>
      <c r="G51" s="110"/>
      <c r="H51" s="110"/>
      <c r="I51" s="110"/>
    </row>
    <row r="52" spans="1:9">
      <c r="A52" s="142">
        <v>2200199</v>
      </c>
      <c r="B52" s="142" t="s">
        <v>165</v>
      </c>
      <c r="C52" s="127">
        <v>2618243.25</v>
      </c>
      <c r="D52" s="110">
        <v>0</v>
      </c>
      <c r="E52" s="110"/>
      <c r="F52" s="110"/>
      <c r="G52" s="110"/>
      <c r="H52" s="110"/>
      <c r="I52" s="110">
        <v>2618243.25</v>
      </c>
    </row>
    <row r="53" spans="1:9">
      <c r="A53" s="145">
        <v>221</v>
      </c>
      <c r="B53" s="138" t="s">
        <v>166</v>
      </c>
      <c r="C53" s="127">
        <v>170114</v>
      </c>
      <c r="D53" s="110">
        <v>170114</v>
      </c>
      <c r="E53" s="110">
        <v>170114</v>
      </c>
      <c r="F53" s="110"/>
      <c r="G53" s="110"/>
      <c r="H53" s="110"/>
      <c r="I53" s="110"/>
    </row>
    <row r="54" spans="1:9">
      <c r="A54" s="142">
        <v>22102</v>
      </c>
      <c r="B54" s="135" t="s">
        <v>167</v>
      </c>
      <c r="C54" s="127">
        <v>170114</v>
      </c>
      <c r="D54" s="110">
        <v>170114</v>
      </c>
      <c r="E54" s="110">
        <v>170114</v>
      </c>
      <c r="F54" s="110"/>
      <c r="G54" s="110"/>
      <c r="H54" s="110"/>
      <c r="I54" s="110"/>
    </row>
    <row r="55" spans="1:9">
      <c r="A55" s="142">
        <v>2210201</v>
      </c>
      <c r="B55" s="135" t="s">
        <v>168</v>
      </c>
      <c r="C55" s="127">
        <v>123314</v>
      </c>
      <c r="D55" s="110">
        <v>123314</v>
      </c>
      <c r="E55" s="110">
        <v>123314</v>
      </c>
      <c r="F55" s="110"/>
      <c r="G55" s="110"/>
      <c r="H55" s="110"/>
      <c r="I55" s="110"/>
    </row>
    <row r="56" spans="1:9">
      <c r="A56" s="142">
        <v>2210203</v>
      </c>
      <c r="B56" s="135" t="s">
        <v>169</v>
      </c>
      <c r="C56" s="127">
        <v>46800</v>
      </c>
      <c r="D56" s="110">
        <v>46800</v>
      </c>
      <c r="E56" s="110">
        <v>46800</v>
      </c>
      <c r="F56" s="110"/>
      <c r="G56" s="110"/>
      <c r="H56" s="110"/>
      <c r="I56" s="110"/>
    </row>
    <row r="57" spans="1:9">
      <c r="A57" s="146">
        <v>224</v>
      </c>
      <c r="B57" s="147" t="s">
        <v>170</v>
      </c>
      <c r="C57" s="127">
        <v>516707.49</v>
      </c>
      <c r="D57" s="110">
        <v>0</v>
      </c>
      <c r="E57" s="110"/>
      <c r="F57" s="110"/>
      <c r="G57" s="110"/>
      <c r="H57" s="110"/>
      <c r="I57" s="110">
        <v>516707.49</v>
      </c>
    </row>
    <row r="58" spans="1:9">
      <c r="A58" s="148">
        <v>22406</v>
      </c>
      <c r="B58" s="149" t="s">
        <v>171</v>
      </c>
      <c r="C58" s="127">
        <v>516707.49</v>
      </c>
      <c r="D58" s="110">
        <v>0</v>
      </c>
      <c r="E58" s="110"/>
      <c r="F58" s="110"/>
      <c r="G58" s="110"/>
      <c r="H58" s="110"/>
      <c r="I58" s="110">
        <v>516707.49</v>
      </c>
    </row>
    <row r="59" spans="1:9">
      <c r="A59" s="150">
        <v>2240601</v>
      </c>
      <c r="B59" s="150" t="s">
        <v>172</v>
      </c>
      <c r="C59" s="127">
        <v>516707.49</v>
      </c>
      <c r="D59" s="110">
        <v>0</v>
      </c>
      <c r="E59" s="110"/>
      <c r="F59" s="110"/>
      <c r="G59" s="110"/>
      <c r="H59" s="110"/>
      <c r="I59" s="110">
        <v>516707.49</v>
      </c>
    </row>
  </sheetData>
  <mergeCells count="6">
    <mergeCell ref="A2:I2"/>
    <mergeCell ref="A4:B4"/>
    <mergeCell ref="D4:H4"/>
    <mergeCell ref="A6:B6"/>
    <mergeCell ref="C4:C5"/>
    <mergeCell ref="I4:I5"/>
  </mergeCells>
  <pageMargins left="0.75" right="0.75" top="1" bottom="1" header="0.5" footer="0.5"/>
  <pageSetup paperSize="9" scale="8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opLeftCell="A16" workbookViewId="0">
      <selection activeCell="D18" sqref="D18"/>
    </sheetView>
  </sheetViews>
  <sheetFormatPr defaultColWidth="9" defaultRowHeight="13.5" outlineLevelCol="4"/>
  <cols>
    <col min="1" max="1" width="9" style="87"/>
    <col min="2" max="2" width="29.75" style="87" customWidth="1"/>
    <col min="3" max="3" width="15.625" style="87" customWidth="1"/>
    <col min="4" max="4" width="13" style="87" customWidth="1"/>
    <col min="5" max="5" width="17.375" style="87" customWidth="1"/>
    <col min="6" max="7" width="9" style="87"/>
    <col min="8" max="8" width="10.6666666666667" style="87"/>
    <col min="9" max="16384" width="9" style="87"/>
  </cols>
  <sheetData>
    <row r="1" ht="18.75" spans="1:5">
      <c r="A1" s="98" t="s">
        <v>0</v>
      </c>
      <c r="E1" s="96" t="s">
        <v>268</v>
      </c>
    </row>
    <row r="2" ht="27" customHeight="1" spans="1:5">
      <c r="A2" s="89" t="s">
        <v>269</v>
      </c>
      <c r="B2" s="89"/>
      <c r="C2" s="89"/>
      <c r="D2" s="89"/>
      <c r="E2" s="89"/>
    </row>
    <row r="3" ht="21" customHeight="1" spans="1:5">
      <c r="A3" s="99" t="s">
        <v>3</v>
      </c>
      <c r="B3" s="99"/>
      <c r="C3" s="100"/>
      <c r="D3" s="100"/>
      <c r="E3" s="118" t="s">
        <v>4</v>
      </c>
    </row>
    <row r="4" ht="24" customHeight="1" spans="1:5">
      <c r="A4" s="101" t="s">
        <v>270</v>
      </c>
      <c r="B4" s="101"/>
      <c r="C4" s="101" t="s">
        <v>271</v>
      </c>
      <c r="D4" s="101"/>
      <c r="E4" s="101"/>
    </row>
    <row r="5" ht="32" customHeight="1" spans="1:5">
      <c r="A5" s="102" t="s">
        <v>272</v>
      </c>
      <c r="B5" s="101" t="s">
        <v>273</v>
      </c>
      <c r="C5" s="101" t="s">
        <v>83</v>
      </c>
      <c r="D5" s="101" t="s">
        <v>274</v>
      </c>
      <c r="E5" s="101" t="s">
        <v>275</v>
      </c>
    </row>
    <row r="6" ht="24" customHeight="1" spans="1:5">
      <c r="A6" s="101" t="s">
        <v>101</v>
      </c>
      <c r="B6" s="101" t="s">
        <v>101</v>
      </c>
      <c r="C6" s="101">
        <v>1</v>
      </c>
      <c r="D6" s="101">
        <v>2</v>
      </c>
      <c r="E6" s="101">
        <v>3</v>
      </c>
    </row>
    <row r="7" ht="24" customHeight="1" spans="1:5">
      <c r="A7" s="103"/>
      <c r="B7" s="104" t="s">
        <v>83</v>
      </c>
      <c r="C7" s="105">
        <f t="shared" ref="C7:C25" si="0">D7+E7</f>
        <v>1853474</v>
      </c>
      <c r="D7" s="105">
        <f>D8+D21+D32</f>
        <v>1625739</v>
      </c>
      <c r="E7" s="105">
        <f>E8+E21+E34</f>
        <v>227735</v>
      </c>
    </row>
    <row r="8" ht="24" customHeight="1" spans="1:5">
      <c r="A8" s="104">
        <v>301</v>
      </c>
      <c r="B8" s="104" t="s">
        <v>276</v>
      </c>
      <c r="C8" s="105">
        <f t="shared" si="0"/>
        <v>1625319</v>
      </c>
      <c r="D8" s="105">
        <f>SUM(D9:D20)</f>
        <v>1625319</v>
      </c>
      <c r="E8" s="105">
        <f>SUM(E9:E17)</f>
        <v>0</v>
      </c>
    </row>
    <row r="9" ht="24" customHeight="1" spans="1:5">
      <c r="A9" s="106">
        <v>30101</v>
      </c>
      <c r="B9" s="107" t="s">
        <v>277</v>
      </c>
      <c r="C9" s="108">
        <f t="shared" si="0"/>
        <v>433815</v>
      </c>
      <c r="D9" s="108">
        <v>433815</v>
      </c>
      <c r="E9" s="110"/>
    </row>
    <row r="10" ht="24" customHeight="1" spans="1:5">
      <c r="A10" s="106">
        <v>30102</v>
      </c>
      <c r="B10" s="109" t="s">
        <v>278</v>
      </c>
      <c r="C10" s="110">
        <f t="shared" si="0"/>
        <v>327670</v>
      </c>
      <c r="D10" s="110">
        <v>327670</v>
      </c>
      <c r="E10" s="110"/>
    </row>
    <row r="11" ht="24" customHeight="1" spans="1:5">
      <c r="A11" s="106">
        <v>30103</v>
      </c>
      <c r="B11" s="109" t="s">
        <v>279</v>
      </c>
      <c r="C11" s="110">
        <f t="shared" si="0"/>
        <v>348663</v>
      </c>
      <c r="D11" s="110">
        <v>348663</v>
      </c>
      <c r="E11" s="110"/>
    </row>
    <row r="12" ht="24" customHeight="1" spans="1:5">
      <c r="A12" s="106">
        <v>30107</v>
      </c>
      <c r="B12" s="109" t="s">
        <v>280</v>
      </c>
      <c r="C12" s="110">
        <f t="shared" si="0"/>
        <v>23897</v>
      </c>
      <c r="D12" s="110">
        <v>23897</v>
      </c>
      <c r="E12" s="110"/>
    </row>
    <row r="13" ht="24" customHeight="1" spans="1:5">
      <c r="A13" s="106">
        <v>30108</v>
      </c>
      <c r="B13" s="109" t="s">
        <v>281</v>
      </c>
      <c r="C13" s="110">
        <f t="shared" si="0"/>
        <v>130623</v>
      </c>
      <c r="D13" s="110">
        <v>130623</v>
      </c>
      <c r="E13" s="110"/>
    </row>
    <row r="14" ht="24" customHeight="1" spans="1:5">
      <c r="A14" s="106">
        <v>30109</v>
      </c>
      <c r="B14" s="109" t="s">
        <v>282</v>
      </c>
      <c r="C14" s="110">
        <f t="shared" si="0"/>
        <v>65311</v>
      </c>
      <c r="D14" s="110">
        <v>65311</v>
      </c>
      <c r="E14" s="110"/>
    </row>
    <row r="15" ht="24" customHeight="1" spans="1:5">
      <c r="A15" s="106">
        <v>30110</v>
      </c>
      <c r="B15" s="109" t="s">
        <v>283</v>
      </c>
      <c r="C15" s="110">
        <f t="shared" si="0"/>
        <v>53299</v>
      </c>
      <c r="D15" s="110">
        <v>53299</v>
      </c>
      <c r="E15" s="110"/>
    </row>
    <row r="16" ht="24" customHeight="1" spans="1:5">
      <c r="A16" s="106">
        <v>30111</v>
      </c>
      <c r="B16" s="109" t="s">
        <v>284</v>
      </c>
      <c r="C16" s="110">
        <f t="shared" si="0"/>
        <v>10819</v>
      </c>
      <c r="D16" s="110">
        <v>10819</v>
      </c>
      <c r="E16" s="110"/>
    </row>
    <row r="17" ht="24" customHeight="1" spans="1:5">
      <c r="A17" s="106">
        <v>30112</v>
      </c>
      <c r="B17" s="109" t="s">
        <v>285</v>
      </c>
      <c r="C17" s="110">
        <f t="shared" si="0"/>
        <v>2085</v>
      </c>
      <c r="D17" s="110">
        <v>2085</v>
      </c>
      <c r="E17" s="110"/>
    </row>
    <row r="18" ht="24" customHeight="1" spans="1:5">
      <c r="A18" s="106">
        <v>30113</v>
      </c>
      <c r="B18" s="109" t="s">
        <v>286</v>
      </c>
      <c r="C18" s="110">
        <f t="shared" si="0"/>
        <v>123314</v>
      </c>
      <c r="D18" s="110">
        <v>123314</v>
      </c>
      <c r="E18" s="110"/>
    </row>
    <row r="19" ht="24" customHeight="1" spans="1:5">
      <c r="A19" s="106">
        <v>30114</v>
      </c>
      <c r="B19" s="109" t="s">
        <v>287</v>
      </c>
      <c r="C19" s="110">
        <f t="shared" si="0"/>
        <v>8000</v>
      </c>
      <c r="D19" s="110">
        <v>8000</v>
      </c>
      <c r="E19" s="110"/>
    </row>
    <row r="20" ht="24" customHeight="1" spans="1:5">
      <c r="A20" s="106">
        <v>30199</v>
      </c>
      <c r="B20" s="109" t="s">
        <v>288</v>
      </c>
      <c r="C20" s="110">
        <f t="shared" si="0"/>
        <v>97823</v>
      </c>
      <c r="D20" s="110">
        <v>97823</v>
      </c>
      <c r="E20" s="110"/>
    </row>
    <row r="21" ht="24" customHeight="1" spans="1:5">
      <c r="A21" s="104">
        <v>302</v>
      </c>
      <c r="B21" s="104" t="s">
        <v>289</v>
      </c>
      <c r="C21" s="105">
        <f t="shared" si="0"/>
        <v>225735</v>
      </c>
      <c r="D21" s="105">
        <f>SUM(D22:D26)</f>
        <v>0</v>
      </c>
      <c r="E21" s="105">
        <f>SUM(E22:E31)</f>
        <v>225735</v>
      </c>
    </row>
    <row r="22" ht="24" customHeight="1" spans="1:5">
      <c r="A22" s="106">
        <v>30201</v>
      </c>
      <c r="B22" s="109" t="s">
        <v>290</v>
      </c>
      <c r="C22" s="108">
        <f t="shared" si="0"/>
        <v>47400</v>
      </c>
      <c r="D22" s="108"/>
      <c r="E22" s="108">
        <v>47400</v>
      </c>
    </row>
    <row r="23" ht="24" customHeight="1" spans="1:5">
      <c r="A23" s="106">
        <v>30207</v>
      </c>
      <c r="B23" s="109" t="s">
        <v>291</v>
      </c>
      <c r="C23" s="108">
        <f t="shared" ref="C23:C31" si="1">D23+E23</f>
        <v>8000</v>
      </c>
      <c r="D23" s="110"/>
      <c r="E23" s="108">
        <v>8000</v>
      </c>
    </row>
    <row r="24" ht="24" customHeight="1" spans="1:5">
      <c r="A24" s="106">
        <v>30211</v>
      </c>
      <c r="B24" s="109" t="s">
        <v>292</v>
      </c>
      <c r="C24" s="108">
        <f t="shared" si="1"/>
        <v>20000</v>
      </c>
      <c r="D24" s="110"/>
      <c r="E24" s="108">
        <v>20000</v>
      </c>
    </row>
    <row r="25" ht="24" customHeight="1" spans="1:5">
      <c r="A25" s="106">
        <v>30213</v>
      </c>
      <c r="B25" s="109" t="s">
        <v>293</v>
      </c>
      <c r="C25" s="108">
        <f t="shared" si="1"/>
        <v>15800</v>
      </c>
      <c r="D25" s="110"/>
      <c r="E25" s="108">
        <v>15800</v>
      </c>
    </row>
    <row r="26" ht="24" customHeight="1" spans="1:5">
      <c r="A26" s="106">
        <v>30214</v>
      </c>
      <c r="B26" s="109" t="s">
        <v>294</v>
      </c>
      <c r="C26" s="108">
        <f t="shared" si="1"/>
        <v>8000</v>
      </c>
      <c r="D26" s="110"/>
      <c r="E26" s="108">
        <v>8000</v>
      </c>
    </row>
    <row r="27" ht="24" customHeight="1" spans="1:5">
      <c r="A27" s="106">
        <v>30227</v>
      </c>
      <c r="B27" s="109" t="s">
        <v>295</v>
      </c>
      <c r="C27" s="108">
        <f t="shared" si="1"/>
        <v>10000</v>
      </c>
      <c r="D27" s="110"/>
      <c r="E27" s="108">
        <v>10000</v>
      </c>
    </row>
    <row r="28" ht="24" customHeight="1" spans="1:5">
      <c r="A28" s="106">
        <v>30228</v>
      </c>
      <c r="B28" s="109" t="s">
        <v>296</v>
      </c>
      <c r="C28" s="108">
        <f t="shared" si="1"/>
        <v>11575</v>
      </c>
      <c r="D28" s="110"/>
      <c r="E28" s="108">
        <v>11575</v>
      </c>
    </row>
    <row r="29" ht="24" customHeight="1" spans="1:5">
      <c r="A29" s="106">
        <v>30231</v>
      </c>
      <c r="B29" s="109" t="s">
        <v>297</v>
      </c>
      <c r="C29" s="108">
        <f t="shared" si="1"/>
        <v>25000</v>
      </c>
      <c r="D29" s="110"/>
      <c r="E29" s="108">
        <v>25000</v>
      </c>
    </row>
    <row r="30" ht="24" customHeight="1" spans="1:5">
      <c r="A30" s="106">
        <v>30239</v>
      </c>
      <c r="B30" s="109" t="s">
        <v>298</v>
      </c>
      <c r="C30" s="108">
        <f t="shared" si="1"/>
        <v>57960</v>
      </c>
      <c r="D30" s="110"/>
      <c r="E30" s="108">
        <v>57960</v>
      </c>
    </row>
    <row r="31" ht="24" customHeight="1" spans="1:5">
      <c r="A31" s="106">
        <v>30299</v>
      </c>
      <c r="B31" s="109" t="s">
        <v>299</v>
      </c>
      <c r="C31" s="108">
        <f t="shared" si="1"/>
        <v>22000</v>
      </c>
      <c r="D31" s="110"/>
      <c r="E31" s="108">
        <v>22000</v>
      </c>
    </row>
    <row r="32" ht="24" customHeight="1" spans="1:5">
      <c r="A32" s="104">
        <v>303</v>
      </c>
      <c r="B32" s="104" t="s">
        <v>300</v>
      </c>
      <c r="C32" s="105">
        <f>C33</f>
        <v>420</v>
      </c>
      <c r="D32" s="105">
        <f>D33</f>
        <v>420</v>
      </c>
      <c r="E32" s="105"/>
    </row>
    <row r="33" ht="24" customHeight="1" spans="1:5">
      <c r="A33" s="111">
        <v>30399</v>
      </c>
      <c r="B33" s="109" t="s">
        <v>301</v>
      </c>
      <c r="C33" s="110">
        <f>D33+E33</f>
        <v>420</v>
      </c>
      <c r="D33" s="110">
        <v>420</v>
      </c>
      <c r="E33" s="110"/>
    </row>
    <row r="34" ht="24" customHeight="1" spans="1:5">
      <c r="A34" s="104">
        <v>310</v>
      </c>
      <c r="B34" s="104" t="s">
        <v>302</v>
      </c>
      <c r="C34" s="112">
        <f>C35</f>
        <v>2000</v>
      </c>
      <c r="D34" s="113"/>
      <c r="E34" s="112">
        <f>E35</f>
        <v>2000</v>
      </c>
    </row>
    <row r="35" ht="24" customHeight="1" spans="1:5">
      <c r="A35" s="114">
        <v>31002</v>
      </c>
      <c r="B35" s="115" t="s">
        <v>303</v>
      </c>
      <c r="C35" s="116">
        <v>2000</v>
      </c>
      <c r="D35" s="113"/>
      <c r="E35" s="116">
        <v>2000</v>
      </c>
    </row>
    <row r="36" ht="20" customHeight="1" spans="1:5">
      <c r="A36" s="117" t="s">
        <v>304</v>
      </c>
      <c r="B36" s="117"/>
      <c r="C36" s="117"/>
      <c r="D36" s="117"/>
      <c r="E36" s="117"/>
    </row>
    <row r="37" spans="1:5">
      <c r="A37" s="117"/>
      <c r="B37" s="117"/>
      <c r="C37" s="117"/>
      <c r="D37" s="117"/>
      <c r="E37" s="117"/>
    </row>
  </sheetData>
  <mergeCells count="6">
    <mergeCell ref="A2:E2"/>
    <mergeCell ref="A3:B3"/>
    <mergeCell ref="A4:B4"/>
    <mergeCell ref="C4:E4"/>
    <mergeCell ref="A36:E36"/>
    <mergeCell ref="A37:E37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S16"/>
  <sheetViews>
    <sheetView workbookViewId="0">
      <selection activeCell="H14" sqref="H14"/>
    </sheetView>
  </sheetViews>
  <sheetFormatPr defaultColWidth="9" defaultRowHeight="13.5"/>
  <cols>
    <col min="1" max="1" width="15.375" style="87" customWidth="1"/>
    <col min="2" max="16384" width="9" style="87"/>
  </cols>
  <sheetData>
    <row r="1" ht="20.25" spans="1:19">
      <c r="A1" s="88" t="s">
        <v>0</v>
      </c>
      <c r="S1" s="96" t="s">
        <v>305</v>
      </c>
    </row>
    <row r="2" ht="25.5" customHeight="1" spans="1:19">
      <c r="A2" s="89" t="s">
        <v>306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ht="15" customHeight="1" spans="1:19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7" t="s">
        <v>4</v>
      </c>
    </row>
    <row r="4" ht="15" customHeight="1" spans="1:19">
      <c r="A4" s="91" t="s">
        <v>307</v>
      </c>
      <c r="B4" s="91" t="s">
        <v>107</v>
      </c>
      <c r="C4" s="91"/>
      <c r="D4" s="91"/>
      <c r="E4" s="91"/>
      <c r="F4" s="91"/>
      <c r="G4" s="91"/>
      <c r="H4" s="91" t="s">
        <v>308</v>
      </c>
      <c r="I4" s="91"/>
      <c r="J4" s="91"/>
      <c r="K4" s="91"/>
      <c r="L4" s="91"/>
      <c r="M4" s="91"/>
      <c r="N4" s="91" t="s">
        <v>309</v>
      </c>
      <c r="O4" s="91"/>
      <c r="P4" s="91"/>
      <c r="Q4" s="91"/>
      <c r="R4" s="91"/>
      <c r="S4" s="91"/>
    </row>
    <row r="5" ht="15" customHeight="1" spans="1:19">
      <c r="A5" s="91"/>
      <c r="B5" s="91" t="s">
        <v>83</v>
      </c>
      <c r="C5" s="91" t="s">
        <v>310</v>
      </c>
      <c r="D5" s="91" t="s">
        <v>311</v>
      </c>
      <c r="E5" s="91"/>
      <c r="F5" s="91"/>
      <c r="G5" s="91" t="s">
        <v>312</v>
      </c>
      <c r="H5" s="91" t="s">
        <v>83</v>
      </c>
      <c r="I5" s="91" t="s">
        <v>310</v>
      </c>
      <c r="J5" s="91" t="s">
        <v>311</v>
      </c>
      <c r="K5" s="91"/>
      <c r="L5" s="91"/>
      <c r="M5" s="91" t="s">
        <v>312</v>
      </c>
      <c r="N5" s="91" t="s">
        <v>83</v>
      </c>
      <c r="O5" s="91" t="s">
        <v>310</v>
      </c>
      <c r="P5" s="91" t="s">
        <v>311</v>
      </c>
      <c r="Q5" s="91"/>
      <c r="R5" s="91"/>
      <c r="S5" s="91" t="s">
        <v>312</v>
      </c>
    </row>
    <row r="6" ht="15" customHeight="1" spans="1:19">
      <c r="A6" s="91"/>
      <c r="B6" s="91"/>
      <c r="C6" s="91"/>
      <c r="D6" s="91" t="s">
        <v>94</v>
      </c>
      <c r="E6" s="91" t="s">
        <v>313</v>
      </c>
      <c r="F6" s="91" t="s">
        <v>314</v>
      </c>
      <c r="G6" s="91"/>
      <c r="H6" s="91"/>
      <c r="I6" s="91"/>
      <c r="J6" s="91" t="s">
        <v>94</v>
      </c>
      <c r="K6" s="91" t="s">
        <v>313</v>
      </c>
      <c r="L6" s="91" t="s">
        <v>314</v>
      </c>
      <c r="M6" s="91"/>
      <c r="N6" s="91"/>
      <c r="O6" s="91"/>
      <c r="P6" s="91" t="s">
        <v>94</v>
      </c>
      <c r="Q6" s="91" t="s">
        <v>313</v>
      </c>
      <c r="R6" s="91" t="s">
        <v>314</v>
      </c>
      <c r="S6" s="91"/>
    </row>
    <row r="7" spans="1:19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</row>
    <row r="8" ht="24" customHeight="1" spans="1:19">
      <c r="A8" s="92" t="s">
        <v>101</v>
      </c>
      <c r="B8" s="92">
        <v>1</v>
      </c>
      <c r="C8" s="92">
        <v>2</v>
      </c>
      <c r="D8" s="92">
        <v>3</v>
      </c>
      <c r="E8" s="92">
        <v>4</v>
      </c>
      <c r="F8" s="92">
        <v>5</v>
      </c>
      <c r="G8" s="92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2">
        <v>13</v>
      </c>
      <c r="O8" s="92">
        <v>14</v>
      </c>
      <c r="P8" s="92">
        <v>15</v>
      </c>
      <c r="Q8" s="92">
        <v>16</v>
      </c>
      <c r="R8" s="92">
        <v>17</v>
      </c>
      <c r="S8" s="92">
        <v>18</v>
      </c>
    </row>
    <row r="9" ht="24" customHeight="1" spans="1:19">
      <c r="A9" s="93" t="s">
        <v>102</v>
      </c>
      <c r="B9" s="94">
        <f>C9+D9+G9</f>
        <v>25000</v>
      </c>
      <c r="C9" s="94"/>
      <c r="D9" s="94">
        <f>E9+F9</f>
        <v>25000</v>
      </c>
      <c r="E9" s="94"/>
      <c r="F9" s="94">
        <v>25000</v>
      </c>
      <c r="G9" s="94"/>
      <c r="H9" s="94">
        <f>I9+J9+M9</f>
        <v>6132.61</v>
      </c>
      <c r="I9" s="94"/>
      <c r="J9" s="94">
        <f>K9+L9</f>
        <v>6132.61</v>
      </c>
      <c r="K9" s="94"/>
      <c r="L9" s="94">
        <v>6132.61</v>
      </c>
      <c r="M9" s="94"/>
      <c r="N9" s="94">
        <f>O9+P9+S9</f>
        <v>25000</v>
      </c>
      <c r="O9" s="94"/>
      <c r="P9" s="94">
        <f>Q9+R9</f>
        <v>25000</v>
      </c>
      <c r="Q9" s="94"/>
      <c r="R9" s="94">
        <v>25000</v>
      </c>
      <c r="S9" s="94"/>
    </row>
    <row r="10" ht="24" customHeight="1" spans="1:19">
      <c r="A10" s="95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</row>
    <row r="11" ht="24" customHeight="1" spans="1:19">
      <c r="A11" s="95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</row>
    <row r="12" ht="24" customHeight="1" spans="1:19">
      <c r="A12" s="95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</row>
    <row r="13" ht="24" customHeight="1" spans="1:19">
      <c r="A13" s="95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</row>
    <row r="14" ht="24" customHeight="1" spans="1:19">
      <c r="A14" s="95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</row>
    <row r="15" ht="24" customHeight="1" spans="1:19">
      <c r="A15" s="95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</row>
    <row r="16" ht="24" customHeight="1" spans="1:19">
      <c r="A16" s="95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</row>
  </sheetData>
  <mergeCells count="26">
    <mergeCell ref="A2:S2"/>
    <mergeCell ref="B4:G4"/>
    <mergeCell ref="H4:M4"/>
    <mergeCell ref="N4:S4"/>
    <mergeCell ref="D5:F5"/>
    <mergeCell ref="J5:L5"/>
    <mergeCell ref="P5:R5"/>
    <mergeCell ref="A4:A7"/>
    <mergeCell ref="B5:B7"/>
    <mergeCell ref="C5:C7"/>
    <mergeCell ref="D6:D7"/>
    <mergeCell ref="E6:E7"/>
    <mergeCell ref="F6:F7"/>
    <mergeCell ref="G5:G7"/>
    <mergeCell ref="H5:H7"/>
    <mergeCell ref="I5:I7"/>
    <mergeCell ref="J6:J7"/>
    <mergeCell ref="K6:K7"/>
    <mergeCell ref="L6:L7"/>
    <mergeCell ref="M5:M7"/>
    <mergeCell ref="N5:N7"/>
    <mergeCell ref="O5:O7"/>
    <mergeCell ref="P6:P7"/>
    <mergeCell ref="Q6:Q7"/>
    <mergeCell ref="R6:R7"/>
    <mergeCell ref="S5:S7"/>
  </mergeCells>
  <pageMargins left="0.751388888888889" right="0.751388888888889" top="1" bottom="1" header="0.5" footer="0.5"/>
  <pageSetup paperSize="9" scale="7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E15" sqref="E15"/>
    </sheetView>
  </sheetViews>
  <sheetFormatPr defaultColWidth="9" defaultRowHeight="13.5"/>
  <cols>
    <col min="1" max="1" width="12.625" customWidth="1"/>
    <col min="2" max="2" width="16.75" customWidth="1"/>
    <col min="3" max="3" width="13.75" customWidth="1"/>
    <col min="4" max="8" width="12.625" customWidth="1"/>
    <col min="9" max="9" width="9.125" customWidth="1"/>
    <col min="10" max="11" width="12.625" customWidth="1"/>
  </cols>
  <sheetData>
    <row r="1" ht="20.25" spans="1:11">
      <c r="A1" s="56" t="s">
        <v>0</v>
      </c>
      <c r="K1" s="57" t="s">
        <v>315</v>
      </c>
    </row>
    <row r="2" ht="27" customHeight="1" spans="1:11">
      <c r="A2" s="72" t="s">
        <v>316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7.25" customHeight="1" spans="1:11">
      <c r="A3" s="59" t="s">
        <v>317</v>
      </c>
      <c r="B3" s="59"/>
      <c r="C3" s="59"/>
      <c r="D3" s="59"/>
      <c r="E3" s="59"/>
      <c r="F3" s="59"/>
      <c r="G3" s="78"/>
      <c r="H3" s="78"/>
      <c r="I3" s="78"/>
      <c r="J3" s="78"/>
      <c r="K3" s="81" t="s">
        <v>4</v>
      </c>
    </row>
    <row r="4" ht="26" customHeight="1" spans="1:11">
      <c r="A4" s="73" t="s">
        <v>106</v>
      </c>
      <c r="B4" s="74"/>
      <c r="C4" s="75" t="s">
        <v>107</v>
      </c>
      <c r="D4" s="75" t="s">
        <v>83</v>
      </c>
      <c r="E4" s="79" t="s">
        <v>318</v>
      </c>
      <c r="F4" s="80"/>
      <c r="G4" s="80"/>
      <c r="H4" s="80"/>
      <c r="I4" s="82"/>
      <c r="J4" s="73" t="s">
        <v>319</v>
      </c>
      <c r="K4" s="74"/>
    </row>
    <row r="5" ht="16.5" customHeight="1" spans="1:11">
      <c r="A5" s="60" t="s">
        <v>320</v>
      </c>
      <c r="B5" s="60" t="s">
        <v>115</v>
      </c>
      <c r="C5" s="76"/>
      <c r="D5" s="76"/>
      <c r="E5" s="60" t="s">
        <v>110</v>
      </c>
      <c r="F5" s="60"/>
      <c r="G5" s="60"/>
      <c r="H5" s="60" t="s">
        <v>111</v>
      </c>
      <c r="I5" s="75" t="s">
        <v>90</v>
      </c>
      <c r="J5" s="60" t="s">
        <v>112</v>
      </c>
      <c r="K5" s="83" t="s">
        <v>321</v>
      </c>
    </row>
    <row r="6" ht="16.5" customHeight="1" spans="1:11">
      <c r="A6" s="60"/>
      <c r="B6" s="60"/>
      <c r="C6" s="77"/>
      <c r="D6" s="77"/>
      <c r="E6" s="60" t="s">
        <v>94</v>
      </c>
      <c r="F6" s="60" t="s">
        <v>322</v>
      </c>
      <c r="G6" s="60" t="s">
        <v>323</v>
      </c>
      <c r="H6" s="60"/>
      <c r="I6" s="77"/>
      <c r="J6" s="60"/>
      <c r="K6" s="83"/>
    </row>
    <row r="7" ht="24" customHeight="1" spans="1:11">
      <c r="A7" s="61" t="s">
        <v>101</v>
      </c>
      <c r="B7" s="61" t="s">
        <v>101</v>
      </c>
      <c r="C7" s="61">
        <v>1</v>
      </c>
      <c r="D7" s="61">
        <v>2</v>
      </c>
      <c r="E7" s="61">
        <v>3</v>
      </c>
      <c r="F7" s="61">
        <v>4</v>
      </c>
      <c r="G7" s="61">
        <v>5</v>
      </c>
      <c r="H7" s="61">
        <v>6</v>
      </c>
      <c r="I7" s="61">
        <v>7</v>
      </c>
      <c r="J7" s="61">
        <v>8</v>
      </c>
      <c r="K7" s="61">
        <v>9</v>
      </c>
    </row>
    <row r="8" ht="24" customHeight="1" spans="1:11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84">
        <v>0</v>
      </c>
      <c r="K8" s="85">
        <v>0</v>
      </c>
    </row>
    <row r="9" ht="24" customHeight="1" spans="1:11">
      <c r="A9" s="64"/>
      <c r="B9" s="64"/>
      <c r="C9" s="65"/>
      <c r="D9" s="65"/>
      <c r="E9" s="65"/>
      <c r="F9" s="65"/>
      <c r="G9" s="65"/>
      <c r="H9" s="65"/>
      <c r="I9" s="65"/>
      <c r="J9" s="65"/>
      <c r="K9" s="86"/>
    </row>
    <row r="10" ht="24" customHeight="1" spans="1:11">
      <c r="A10" s="64"/>
      <c r="B10" s="64"/>
      <c r="C10" s="65"/>
      <c r="D10" s="65"/>
      <c r="E10" s="65"/>
      <c r="F10" s="65"/>
      <c r="G10" s="65"/>
      <c r="H10" s="65"/>
      <c r="I10" s="65"/>
      <c r="J10" s="65"/>
      <c r="K10" s="86"/>
    </row>
    <row r="11" ht="24" customHeight="1" spans="1:11">
      <c r="A11" s="64"/>
      <c r="B11" s="64"/>
      <c r="C11" s="65"/>
      <c r="D11" s="65"/>
      <c r="E11" s="65"/>
      <c r="F11" s="65"/>
      <c r="G11" s="65"/>
      <c r="H11" s="65"/>
      <c r="I11" s="65"/>
      <c r="J11" s="65"/>
      <c r="K11" s="86"/>
    </row>
    <row r="12" ht="24" customHeight="1" spans="1:11">
      <c r="A12" s="64"/>
      <c r="B12" s="64"/>
      <c r="C12" s="65"/>
      <c r="D12" s="65"/>
      <c r="E12" s="65"/>
      <c r="F12" s="65"/>
      <c r="G12" s="65"/>
      <c r="H12" s="65"/>
      <c r="I12" s="65"/>
      <c r="J12" s="65"/>
      <c r="K12" s="86"/>
    </row>
    <row r="13" ht="24" customHeight="1" spans="1:11">
      <c r="A13" s="64"/>
      <c r="B13" s="64"/>
      <c r="C13" s="65"/>
      <c r="D13" s="65"/>
      <c r="E13" s="65"/>
      <c r="F13" s="65"/>
      <c r="G13" s="65"/>
      <c r="H13" s="65"/>
      <c r="I13" s="65"/>
      <c r="J13" s="65"/>
      <c r="K13" s="86"/>
    </row>
    <row r="14" ht="24" customHeight="1" spans="1:11">
      <c r="A14" s="64"/>
      <c r="B14" s="64"/>
      <c r="C14" s="65"/>
      <c r="D14" s="65"/>
      <c r="E14" s="65"/>
      <c r="F14" s="65"/>
      <c r="G14" s="65"/>
      <c r="H14" s="65"/>
      <c r="I14" s="65"/>
      <c r="J14" s="65"/>
      <c r="K14" s="86"/>
    </row>
    <row r="15" ht="24" customHeight="1"/>
  </sheetData>
  <mergeCells count="14">
    <mergeCell ref="A2:K2"/>
    <mergeCell ref="A3:F3"/>
    <mergeCell ref="A4:B4"/>
    <mergeCell ref="E4:I4"/>
    <mergeCell ref="J4:K4"/>
    <mergeCell ref="E5:G5"/>
    <mergeCell ref="A5:A6"/>
    <mergeCell ref="B5:B6"/>
    <mergeCell ref="C4:C6"/>
    <mergeCell ref="D4:D6"/>
    <mergeCell ref="H5:H6"/>
    <mergeCell ref="I5:I6"/>
    <mergeCell ref="J5:J6"/>
    <mergeCell ref="K5:K6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收支总体情况表</vt:lpstr>
      <vt:lpstr>收入总体情况表</vt:lpstr>
      <vt:lpstr>支出总体情况</vt:lpstr>
      <vt:lpstr>支出总体情况 (原公式，此表不插入Word)</vt:lpstr>
      <vt:lpstr>财政拨款收支总体情况表</vt:lpstr>
      <vt:lpstr>一般公共预算支出情况表</vt:lpstr>
      <vt:lpstr>基本支出情况表</vt:lpstr>
      <vt:lpstr>三公经费支出情况表</vt:lpstr>
      <vt:lpstr>政府性基金预算支出情况表</vt:lpstr>
      <vt:lpstr>国有资本经营预算收支情况表</vt:lpstr>
      <vt:lpstr>项目支出预算绩效目标表</vt:lpstr>
      <vt:lpstr>项目支出统计表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kylin</cp:lastModifiedBy>
  <cp:revision>1</cp:revision>
  <dcterms:created xsi:type="dcterms:W3CDTF">2014-11-27T16:07:00Z</dcterms:created>
  <cp:lastPrinted>2017-04-23T17:55:00Z</cp:lastPrinted>
  <dcterms:modified xsi:type="dcterms:W3CDTF">2026-04-22T18:01:51Z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2A4CBB58A87FB6158F9CE869FC4721DD_43</vt:lpwstr>
  </property>
  <property fmtid="{D5CDD505-2E9C-101B-9397-08002B2CF9AE}" pid="4" name="CalculationRule">
    <vt:r8>0</vt:r8>
  </property>
</Properties>
</file>