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92" activeTab="4"/>
  </bookViews>
  <sheets>
    <sheet name="收支总体情况表" sheetId="21" r:id="rId1"/>
    <sheet name="收入总体情况表" sheetId="31" r:id="rId2"/>
    <sheet name="支出总体情况" sheetId="23" r:id="rId3"/>
    <sheet name="财政拨款收支总体情况表" sheetId="24" r:id="rId4"/>
    <sheet name="一般公共预算支出情况表" sheetId="25" r:id="rId5"/>
    <sheet name="基本支出情况表" sheetId="26" r:id="rId6"/>
    <sheet name="三公经费支出情况表" sheetId="27" r:id="rId7"/>
    <sheet name="政府性基金预算支出情况表" sheetId="28" r:id="rId8"/>
    <sheet name="国有资本经营预算收支情况表" sheetId="29" r:id="rId9"/>
    <sheet name="项目支出预算绩效目标表" sheetId="32" r:id="rId10"/>
    <sheet name="项目支出统计表" sheetId="19" state="hidden" r:id="rId11"/>
  </sheets>
  <definedNames>
    <definedName name="_xlnm.Print_Titles" localSheetId="10">项目支出统计表!$2:$4</definedName>
    <definedName name="_xlnm.Print_Titles" localSheetId="3">财政拨款收支总体情况表!$2:$5</definedName>
    <definedName name="_xlnm.Print_Titles" localSheetId="5">基本支出情况表!$2:$6</definedName>
    <definedName name="_xlnm.Print_Titles" localSheetId="0">收支总体情况表!$1:$5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<sst xmlns="http://schemas.openxmlformats.org/spreadsheetml/2006/main" count="529" uniqueCount="366">
  <si>
    <t>附件2</t>
  </si>
  <si>
    <t>表一</t>
  </si>
  <si>
    <t>2026年大武口区部门收支总体情况表</t>
  </si>
  <si>
    <t>填报单位名称：石嘴山市大武口区水利水保工作站</t>
  </si>
  <si>
    <t>单位：元</t>
  </si>
  <si>
    <t>收     入</t>
  </si>
  <si>
    <t>支     出</t>
  </si>
  <si>
    <t>项目</t>
  </si>
  <si>
    <t>预算数</t>
  </si>
  <si>
    <t>一、财政拨款预算收入</t>
  </si>
  <si>
    <t>一、本年支出</t>
  </si>
  <si>
    <t xml:space="preserve">    （1）一般公共预算财政拨款收入</t>
  </si>
  <si>
    <t>（一）一般公共服务支出</t>
  </si>
  <si>
    <t xml:space="preserve">    （2） 政府性基金预算财政拨款收入</t>
  </si>
  <si>
    <t>（二）外交支出</t>
  </si>
  <si>
    <t>二、事业预算收入</t>
  </si>
  <si>
    <t>（三）国防支出</t>
  </si>
  <si>
    <t xml:space="preserve">    其中：非同级财政拨款（科研及辅助活动）</t>
  </si>
  <si>
    <t>（四）公共安全支出</t>
  </si>
  <si>
    <t xml:space="preserve">          纳入财政专户管理的非税收入</t>
  </si>
  <si>
    <t>（五）教育支出</t>
  </si>
  <si>
    <t>三、上级补助预算收入</t>
  </si>
  <si>
    <t>（六）科学技术支出</t>
  </si>
  <si>
    <t>四、附属单位上缴预算收入</t>
  </si>
  <si>
    <t>（七）文化旅游体育与传媒支出</t>
  </si>
  <si>
    <t>五、经营预算收入</t>
  </si>
  <si>
    <t>（八）社会保障和就业支出</t>
  </si>
  <si>
    <t>六、债务预算收入</t>
  </si>
  <si>
    <t>（九）社会保险基金支出</t>
  </si>
  <si>
    <t>七、非同级财政拨款预算收入</t>
  </si>
  <si>
    <t>（十）卫生健康支出</t>
  </si>
  <si>
    <t>八、投资预算收益</t>
  </si>
  <si>
    <t>（十一）节能环保支出</t>
  </si>
  <si>
    <t>九、其他预算收入</t>
  </si>
  <si>
    <t>（十二）城乡社区支出</t>
  </si>
  <si>
    <t>十、政府性基金上级补助收入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</si>
  <si>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</si>
  <si>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</si>
  <si>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</si>
  <si>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</si>
  <si>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</si>
  <si>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（十九）援助其他地区支出</t>
  </si>
  <si>
    <t>（二十）自然资源海洋气象等支出</t>
  </si>
  <si>
    <t>（二十一）住房保障支出</t>
  </si>
  <si>
    <t>（二十二）粮油物资储备支出</t>
  </si>
  <si>
    <t>（二十三）国有资本经营预算支出</t>
  </si>
  <si>
    <t>（二十四）灾害防治及应急管理支出</t>
  </si>
  <si>
    <t>（二十七）预备费</t>
  </si>
  <si>
    <t>（二十九）其他支出</t>
  </si>
  <si>
    <t>（三十）转移性支出</t>
  </si>
  <si>
    <t>（三十一）债务还本支出</t>
  </si>
  <si>
    <t>（三十二）债务付息支出</t>
  </si>
  <si>
    <t>（三十三）债务发行费用支出</t>
  </si>
  <si>
    <t>（三十四）抗疫特别国债安排的支出</t>
  </si>
  <si>
    <t>本年收入合计</t>
  </si>
  <si>
    <t xml:space="preserve"> 本年支出合计</t>
  </si>
  <si>
    <t>十一、上年结转</t>
  </si>
  <si>
    <t xml:space="preserve"> 二、年末结转结余</t>
  </si>
  <si>
    <t xml:space="preserve">    （1）财政拨款结转</t>
  </si>
  <si>
    <t xml:space="preserve">     （1）财政拨款结转</t>
  </si>
  <si>
    <t xml:space="preserve">          其中：一般公共预算财政拨款收入</t>
  </si>
  <si>
    <t xml:space="preserve">           其中：一般公共预算财政拨款收入</t>
  </si>
  <si>
    <t xml:space="preserve">                政府性基金预算财政拨款收入</t>
  </si>
  <si>
    <t xml:space="preserve">                 政府性基金预算财政拨款收入</t>
  </si>
  <si>
    <t xml:space="preserve">                国有资本经营预算财政拨款收入</t>
  </si>
  <si>
    <t xml:space="preserve">                 国有资本经营预算财政拨款
                 收入</t>
  </si>
  <si>
    <t xml:space="preserve">    （2）非财政拨款结转</t>
  </si>
  <si>
    <t xml:space="preserve">     （2）财政拨款结余</t>
  </si>
  <si>
    <t xml:space="preserve">          其中：本级横向财政拨款</t>
  </si>
  <si>
    <t xml:space="preserve">                非本级财政拨款</t>
  </si>
  <si>
    <t xml:space="preserve">     （3）非财政拨款结转</t>
  </si>
  <si>
    <t xml:space="preserve">           其中：本级横向财政拨款</t>
  </si>
  <si>
    <t xml:space="preserve">                 非本级财政拨款</t>
  </si>
  <si>
    <t xml:space="preserve">     （4）非财政拨款结余</t>
  </si>
  <si>
    <t xml:space="preserve">     （5）专用结余</t>
  </si>
  <si>
    <t xml:space="preserve">     （6）经营结余</t>
  </si>
  <si>
    <t>收入总计</t>
  </si>
  <si>
    <t xml:space="preserve"> 支出总计</t>
  </si>
  <si>
    <t>表二</t>
  </si>
  <si>
    <t>2026年大武口区部门收入总体情况表</t>
  </si>
  <si>
    <t xml:space="preserve"> 单位：元</t>
  </si>
  <si>
    <t>单位编码</t>
  </si>
  <si>
    <t>单位名称</t>
  </si>
  <si>
    <t>合计</t>
  </si>
  <si>
    <t>财政拨款收入</t>
  </si>
  <si>
    <t>事业单位经营收入</t>
  </si>
  <si>
    <t>上级补助收入</t>
  </si>
  <si>
    <t>附属单位上缴预算收入</t>
  </si>
  <si>
    <t>经营预算收入</t>
  </si>
  <si>
    <t>债务预算收入</t>
  </si>
  <si>
    <t>上年结转</t>
  </si>
  <si>
    <t>非同级财政拨款预算收入</t>
  </si>
  <si>
    <t>投资预算收益</t>
  </si>
  <si>
    <t>其他预算收入</t>
  </si>
  <si>
    <t>小计</t>
  </si>
  <si>
    <t>一般公共财政预算拨款收入</t>
  </si>
  <si>
    <t>政府性基金预算拨款收入</t>
  </si>
  <si>
    <t>金额</t>
  </si>
  <si>
    <t>其中：纳入财政专户管理的非税收入</t>
  </si>
  <si>
    <t>非本级财政拨款</t>
  </si>
  <si>
    <t>本级横向财政拨款</t>
  </si>
  <si>
    <t>**</t>
  </si>
  <si>
    <t>640202403018</t>
  </si>
  <si>
    <t>大武口区水利水保工作站</t>
  </si>
  <si>
    <t>表三</t>
  </si>
  <si>
    <t>2026年大武口区部门支出总体情况表</t>
  </si>
  <si>
    <t xml:space="preserve">填报单位名称： 石嘴山市大武口区水利水保工作站                                                                                                                       </t>
  </si>
  <si>
    <t>功能分类科目</t>
  </si>
  <si>
    <t>2025年预算数</t>
  </si>
  <si>
    <t>2026年预算数（支出类别）</t>
  </si>
  <si>
    <t>2026年预算数与2025年预算数对比</t>
  </si>
  <si>
    <t>基本支出</t>
  </si>
  <si>
    <t>项目支出</t>
  </si>
  <si>
    <t>增减额</t>
  </si>
  <si>
    <r>
      <t>增减</t>
    </r>
    <r>
      <rPr>
        <b/>
        <sz val="10"/>
        <color rgb="FF000000"/>
        <rFont val="宋体"/>
        <charset val="134"/>
      </rPr>
      <t>%</t>
    </r>
  </si>
  <si>
    <t>科目编码</t>
  </si>
  <si>
    <t>科目名称</t>
  </si>
  <si>
    <t>社会保障和就业支出</t>
  </si>
  <si>
    <t>行政事业单位离退休支出</t>
  </si>
  <si>
    <t>事业单位离退休</t>
  </si>
  <si>
    <t>机关事业单位基本养老保险缴费支出</t>
  </si>
  <si>
    <t>2080506</t>
  </si>
  <si>
    <t>机关事业单位职业年金缴费支出</t>
  </si>
  <si>
    <t>卫生健康支出</t>
  </si>
  <si>
    <t>行政事业单位医疗　</t>
  </si>
  <si>
    <t>事业单位医疗</t>
  </si>
  <si>
    <t>其他行政事业单位医疗支出　</t>
  </si>
  <si>
    <t>节能环保支出</t>
  </si>
  <si>
    <t>污染防治</t>
  </si>
  <si>
    <t>水体</t>
  </si>
  <si>
    <t>农林水支出　</t>
  </si>
  <si>
    <t>水利</t>
  </si>
  <si>
    <t>水利行业业务管理</t>
  </si>
  <si>
    <t>水利工程建设</t>
  </si>
  <si>
    <t>水利工程运行与维护</t>
  </si>
  <si>
    <t>水土保持</t>
  </si>
  <si>
    <t>水资源节约管理与保护</t>
  </si>
  <si>
    <t>防汛</t>
  </si>
  <si>
    <t>农村水利</t>
  </si>
  <si>
    <t>农村供水</t>
  </si>
  <si>
    <t>巩固拓展脱贫攻坚成果衔接乡村振兴</t>
  </si>
  <si>
    <t>其他巩固拓展脱贫攻坚成果衔接乡村振兴支出</t>
  </si>
  <si>
    <t>大中型水库移民后期扶持基金支出</t>
  </si>
  <si>
    <t>移民补助</t>
  </si>
  <si>
    <t>住房保障支出</t>
  </si>
  <si>
    <t>住房改革支出</t>
  </si>
  <si>
    <t>住房公积金</t>
  </si>
  <si>
    <t>购房补贴</t>
  </si>
  <si>
    <t xml:space="preserve">合计 </t>
  </si>
  <si>
    <t>表四</t>
  </si>
  <si>
    <t>2026年大武口区部门财政拨款收支总体情况表</t>
  </si>
  <si>
    <t>收                  入</t>
  </si>
  <si>
    <t>支                 出</t>
  </si>
  <si>
    <t>项目名称</t>
  </si>
  <si>
    <t>功能科目分类名称</t>
  </si>
  <si>
    <t>一般公共预算支出</t>
  </si>
  <si>
    <t>政府性基金支出</t>
  </si>
  <si>
    <t>国有资本经营预算支出</t>
  </si>
  <si>
    <t>部门经济分类
科目名称</t>
  </si>
  <si>
    <t>政府经济分类
科目名称</t>
  </si>
  <si>
    <t>（一）一般公共预算财政拨款</t>
  </si>
  <si>
    <t>201--一般公共服务支出</t>
  </si>
  <si>
    <t>301--工资福利支出</t>
  </si>
  <si>
    <t>501--机关工资福利支出</t>
  </si>
  <si>
    <t>　　　1、经费拨款</t>
  </si>
  <si>
    <t>202--外交支出</t>
  </si>
  <si>
    <t>302--商品和服务支出</t>
  </si>
  <si>
    <t>502--机关商品和服务支出</t>
  </si>
  <si>
    <t>　　　2、自治区一般性转移支付</t>
  </si>
  <si>
    <t>203--国防支出</t>
  </si>
  <si>
    <t>303--对个人和家庭的补助</t>
  </si>
  <si>
    <t>503--机关资本性支出（一）</t>
  </si>
  <si>
    <t>　　　3、自治区专项转移支付</t>
  </si>
  <si>
    <t>204--公共安全支出</t>
  </si>
  <si>
    <t>307--债务利息及费用支出</t>
  </si>
  <si>
    <t>504--机关资本性支出（二）</t>
  </si>
  <si>
    <t>　　　4、市级一般性转移支付</t>
  </si>
  <si>
    <t>205--教育支出</t>
  </si>
  <si>
    <t>309--资本性支出（基本建设）</t>
  </si>
  <si>
    <t>505--对事业单位经常性补助</t>
  </si>
  <si>
    <t>　　　5、市级专项转移支付</t>
  </si>
  <si>
    <t>206--科学技术支出</t>
  </si>
  <si>
    <t>310--资本性支出</t>
  </si>
  <si>
    <t>506--对事业单位资本性补助</t>
  </si>
  <si>
    <t>207--文化旅游体育与传媒支出</t>
  </si>
  <si>
    <t>311--对企业补助（基本建设）</t>
  </si>
  <si>
    <t>507--对企业补助</t>
  </si>
  <si>
    <t>（二）政府性基金上级补助收入</t>
  </si>
  <si>
    <t>208--社会保障和就业支出</t>
  </si>
  <si>
    <t>312--对企业补助</t>
  </si>
  <si>
    <t>508--对企业资本性 支出</t>
  </si>
  <si>
    <t>（三） 国有资本经营预算上级补助收入</t>
  </si>
  <si>
    <t>209--社会保险基金支出</t>
  </si>
  <si>
    <t>313--对社会保障基金补助</t>
  </si>
  <si>
    <t>509--对个人和家庭的补助</t>
  </si>
  <si>
    <t>210--卫生健康支出</t>
  </si>
  <si>
    <t>399--其他支出</t>
  </si>
  <si>
    <t>510--对社会保障基金补助</t>
  </si>
  <si>
    <t>211--节能环保支出</t>
  </si>
  <si>
    <t>511--债务利息及费用支出</t>
  </si>
  <si>
    <t>212--城乡社区支出</t>
  </si>
  <si>
    <t>512--债务还本支出</t>
  </si>
  <si>
    <t>213--农林水支出</t>
  </si>
  <si>
    <t>513--转移性支出</t>
  </si>
  <si>
    <t>214--交通运输支出</t>
  </si>
  <si>
    <t>514--预备费及预留</t>
  </si>
  <si>
    <t>215--资源勘探工业信息等支出</t>
  </si>
  <si>
    <t>599--其他支出</t>
  </si>
  <si>
    <t>216--商业服务业等支出</t>
  </si>
  <si>
    <t>217--金融支出</t>
  </si>
  <si>
    <t>219--援助其他地区支出</t>
  </si>
  <si>
    <t>220--国土自然资源海洋气象等支出</t>
  </si>
  <si>
    <t>221--住房保障支出</t>
  </si>
  <si>
    <t>222--粮油物资储备支出</t>
  </si>
  <si>
    <t>223--国有资本经营预算支出</t>
  </si>
  <si>
    <t>224--灾害防治及应急管理支出</t>
  </si>
  <si>
    <t>227--预备费</t>
  </si>
  <si>
    <t>229--其他支出</t>
  </si>
  <si>
    <t>230--转移性支出</t>
  </si>
  <si>
    <t>231--债务还本指出</t>
  </si>
  <si>
    <t>232--债务付息支出</t>
  </si>
  <si>
    <t>233--债务发行费用支出</t>
  </si>
  <si>
    <t>一、本年收入</t>
  </si>
  <si>
    <t>二、上年结转结余</t>
  </si>
  <si>
    <t>二、年末结转结余</t>
  </si>
  <si>
    <t>（二）政府性基金</t>
  </si>
  <si>
    <t>（三） 国有资本经营预算</t>
  </si>
  <si>
    <t>收  入  总  计</t>
  </si>
  <si>
    <t>支  出  总  计</t>
  </si>
  <si>
    <t>表五</t>
  </si>
  <si>
    <t>2026年大武口区部门一般公共预算支出情况表</t>
  </si>
  <si>
    <t xml:space="preserve">填报单位名称：    石嘴山市大武口区水利水保工作站                                                                                            </t>
  </si>
  <si>
    <t>总计</t>
  </si>
  <si>
    <t>一般公共预算财政拨款</t>
  </si>
  <si>
    <t>功能科目编码</t>
  </si>
  <si>
    <t>功能科目名称</t>
  </si>
  <si>
    <t>经费拨款</t>
  </si>
  <si>
    <t>自治区一般性转移支付</t>
  </si>
  <si>
    <t>自治区专项转移支付</t>
  </si>
  <si>
    <t>市级专项转移支付</t>
  </si>
  <si>
    <t>合             计</t>
  </si>
  <si>
    <t>表六</t>
  </si>
  <si>
    <t>2026年大武口区一般公共部门预算基本支出情况表</t>
  </si>
  <si>
    <t>经济科目</t>
  </si>
  <si>
    <t>基本支出预算</t>
  </si>
  <si>
    <t>经济科目编码</t>
  </si>
  <si>
    <t>经济科目名称</t>
  </si>
  <si>
    <t>人员支出</t>
  </si>
  <si>
    <t>日常公用支出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</si>
  <si>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</si>
  <si>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</si>
  <si>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</si>
  <si>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</si>
  <si>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</si>
  <si>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</si>
  <si>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</si>
  <si>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</si>
  <si>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</si>
  <si>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医疗费</t>
  </si>
  <si>
    <t>商品和服务支出</t>
  </si>
  <si>
    <t>办公费</t>
  </si>
  <si>
    <t>印刷费</t>
  </si>
  <si>
    <t>邮电费</t>
  </si>
  <si>
    <t>差旅费</t>
  </si>
  <si>
    <t>维修（护）费</t>
  </si>
  <si>
    <t>公务接待费</t>
  </si>
  <si>
    <t>劳务费</t>
  </si>
  <si>
    <t>委托业务费</t>
  </si>
  <si>
    <t>工会经费</t>
  </si>
  <si>
    <t>其他交通费用</t>
  </si>
  <si>
    <t>其他商品和服务支出</t>
  </si>
  <si>
    <t>对个人和家庭的补助</t>
  </si>
  <si>
    <t>退休费</t>
  </si>
  <si>
    <t>生活补助</t>
  </si>
  <si>
    <t>其他对个人和家庭的补助支出</t>
  </si>
  <si>
    <t>表七</t>
  </si>
  <si>
    <t>2026年大武口区部门一般公共预算“三公”经费支出情况表</t>
  </si>
  <si>
    <t>预算单位</t>
  </si>
  <si>
    <t>2025年执行数</t>
  </si>
  <si>
    <t>2026年预算数</t>
  </si>
  <si>
    <t>因公出国（境）</t>
  </si>
  <si>
    <t>公务用车购置及运行费</t>
  </si>
  <si>
    <t>公务车辆购置费</t>
  </si>
  <si>
    <t>公车运行维护费</t>
  </si>
  <si>
    <t>表八</t>
  </si>
  <si>
    <t>2026年大武口区部门政府性基金预算支出情况表</t>
  </si>
  <si>
    <t>填报单位名称：石嘴山市大武口区水利水保工作站　　　</t>
  </si>
  <si>
    <t>2026年预算</t>
  </si>
  <si>
    <t>支出功能分类科目编码</t>
  </si>
  <si>
    <t>增减%</t>
  </si>
  <si>
    <t>人员经费</t>
  </si>
  <si>
    <t>日常公用经费</t>
  </si>
  <si>
    <t>表九</t>
  </si>
  <si>
    <t>2026年大武口区部门国有资本经营预算收支情况表</t>
  </si>
  <si>
    <t>填报单位名称：石嘴山市大武口区水利水保工作站　　　　</t>
  </si>
  <si>
    <t>2026年预算收入（含结转结余）</t>
  </si>
  <si>
    <t>2026年预算支出</t>
  </si>
  <si>
    <t>无</t>
  </si>
  <si>
    <t>表十</t>
  </si>
  <si>
    <t>2026年大武口区项目支出预算绩效目标表</t>
  </si>
  <si>
    <t>（　2026年度）</t>
  </si>
  <si>
    <t xml:space="preserve">填报单位名称：石嘴山市大武口区水利水保工作站
</t>
  </si>
  <si>
    <t>2026年中央水库移民扶持基金</t>
  </si>
  <si>
    <t>主管部门</t>
  </si>
  <si>
    <t>大武口区农业农村和水务局</t>
  </si>
  <si>
    <t>实施单位</t>
  </si>
  <si>
    <t>项目属性</t>
  </si>
  <si>
    <t>政府性基金专项转移支付项目</t>
  </si>
  <si>
    <t>项目期</t>
  </si>
  <si>
    <t>2026年度</t>
  </si>
  <si>
    <t>项目资金
（万元）</t>
  </si>
  <si>
    <t xml:space="preserve"> 年度资金总额：</t>
  </si>
  <si>
    <t xml:space="preserve">      其中：财政拨款</t>
  </si>
  <si>
    <t xml:space="preserve">           其他资金</t>
  </si>
  <si>
    <t>年度总体目标</t>
  </si>
  <si>
    <t xml:space="preserve">
 目标1：对2026年度大武口区水库移民3户3人进行后期扶持直补基金发放900元。</t>
  </si>
  <si>
    <t>绩
效
指
标</t>
  </si>
  <si>
    <t>一级指标</t>
  </si>
  <si>
    <t>二级指标</t>
  </si>
  <si>
    <t>三级指标</t>
  </si>
  <si>
    <t>指标值</t>
  </si>
  <si>
    <t>产出指标</t>
  </si>
  <si>
    <t xml:space="preserve">数量指标
</t>
  </si>
  <si>
    <t xml:space="preserve"> 指标1：后期扶持受益移民人口（人）</t>
  </si>
  <si>
    <t xml:space="preserve">质量指标
</t>
  </si>
  <si>
    <t xml:space="preserve"> 指标1：直补资金是否保质保量发放(是/否)</t>
  </si>
  <si>
    <t>是</t>
  </si>
  <si>
    <t xml:space="preserve">时效指标
</t>
  </si>
  <si>
    <t xml:space="preserve"> 指标1：截止当年底，直补资金发放率（%）</t>
  </si>
  <si>
    <t xml:space="preserve"> 指标2：截止当年底，上年度预算资金支付率（%）</t>
  </si>
  <si>
    <t xml:space="preserve">成本指标
</t>
  </si>
  <si>
    <t xml:space="preserve"> 指标1：直补资金支出控制在批复的预算范围内的比例（%）</t>
  </si>
  <si>
    <t>效益指标</t>
  </si>
  <si>
    <t xml:space="preserve">经济效益
指标
</t>
  </si>
  <si>
    <t xml:space="preserve"> 指标1：无</t>
  </si>
  <si>
    <t xml:space="preserve">社会效益
指标
</t>
  </si>
  <si>
    <t xml:space="preserve"> 指标1：信访事项及时处理率（%）</t>
  </si>
  <si>
    <t xml:space="preserve">生态效益
指标
</t>
  </si>
  <si>
    <t xml:space="preserve">可持续影响
指标
</t>
  </si>
  <si>
    <t xml:space="preserve"> 指标1：移民对后期扶持政策实施是否满意（是/否）</t>
  </si>
  <si>
    <t>满意度指标</t>
  </si>
  <si>
    <t>服务对象
满意度指标</t>
  </si>
  <si>
    <t xml:space="preserve"> 指标1：移民对后期扶持政策实施满意度（%）</t>
  </si>
  <si>
    <t>90%以上</t>
  </si>
  <si>
    <t>附件3</t>
  </si>
  <si>
    <t>2021年大武口区本级部门项目支出预算绩效目标
批复和公开统计表</t>
  </si>
  <si>
    <t xml:space="preserve">部门名称（盖章）：                                                                                              时间：2021年**月**日 </t>
  </si>
  <si>
    <t>序号</t>
  </si>
  <si>
    <t>批复</t>
  </si>
  <si>
    <t>公开</t>
  </si>
  <si>
    <t>备注</t>
  </si>
  <si>
    <t>项目数量</t>
  </si>
  <si>
    <t>项目预算</t>
  </si>
  <si>
    <t>批复时间</t>
  </si>
  <si>
    <t>公开时间</t>
  </si>
  <si>
    <t>项目数
（个）</t>
  </si>
  <si>
    <t>批复数
（个）</t>
  </si>
  <si>
    <t>批复率
（%）</t>
  </si>
  <si>
    <t>预算数
（万元）</t>
  </si>
  <si>
    <t>批复预算
（万元）</t>
  </si>
  <si>
    <t>公开数
（个）</t>
  </si>
  <si>
    <t>公开率
（%）</t>
  </si>
  <si>
    <t>公开数
（万元）</t>
  </si>
  <si>
    <t>公开预算
（万元）</t>
  </si>
  <si>
    <t>2021年  月  日</t>
  </si>
  <si>
    <r>
      <t>注：第4列＝第3列/第2列</t>
    </r>
    <r>
      <rPr>
        <sz val="12"/>
        <color indexed="8"/>
        <rFont val="Arial"/>
        <charset val="0"/>
      </rPr>
      <t>×</t>
    </r>
    <r>
      <rPr>
        <sz val="12"/>
        <color indexed="8"/>
        <rFont val="宋体"/>
        <charset val="134"/>
      </rPr>
      <t xml:space="preserve">100%  第7列＝第6列/第5列×100%  第11列＝第10列/第9列×100%  第14列＝第13列/第12列×100%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</si>
</sst>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</numFmts>
  <fonts count="66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0"/>
    </font>
    <font>
      <sz val="12"/>
      <color rgb="FF000000"/>
      <name val="宋体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name val="黑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6"/>
      <color indexed="8"/>
      <name val="仿宋_GB2312"/>
      <charset val="134"/>
    </font>
    <font>
      <b/>
      <sz val="11"/>
      <color indexed="8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Calibri"/>
      <charset val="0"/>
    </font>
    <font>
      <b/>
      <sz val="20"/>
      <color rgb="FF000000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4"/>
      <color indexed="8"/>
      <name val="仿宋_GB2312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Arial"/>
      <charset val="0"/>
    </font>
    <font>
      <sz val="10"/>
      <color rgb="FF000000"/>
      <name val="方正书宋_GBK"/>
      <charset val="0"/>
    </font>
    <font>
      <sz val="11"/>
      <color theme="0"/>
      <name val="宋体"/>
      <charset val="134"/>
    </font>
    <font>
      <b/>
      <sz val="12"/>
      <color rgb="FF000000"/>
      <name val="宋体"/>
      <charset val="134"/>
    </font>
    <font>
      <sz val="8"/>
      <name val="宋体"/>
      <charset val="134"/>
    </font>
    <font>
      <b/>
      <sz val="9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9"/>
      <color indexed="8"/>
      <name val="宋体"/>
      <charset val="134"/>
      <scheme val="major"/>
    </font>
    <font>
      <sz val="11"/>
      <color rgb="FF000000"/>
      <name val="Calibri"/>
      <charset val="0"/>
    </font>
    <font>
      <b/>
      <sz val="8.5"/>
      <color indexed="8"/>
      <name val="宋体"/>
      <charset val="134"/>
      <scheme val="minor"/>
    </font>
    <font>
      <b/>
      <sz val="10"/>
      <color indexed="8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2"/>
      <color indexed="8"/>
      <name val="Arial"/>
      <charset val="0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22" applyNumberFormat="0" applyAlignment="0" applyProtection="0">
      <alignment vertical="center"/>
    </xf>
    <xf numFmtId="0" fontId="56" fillId="9" borderId="23" applyNumberFormat="0" applyAlignment="0" applyProtection="0">
      <alignment vertical="center"/>
    </xf>
    <xf numFmtId="0" fontId="57" fillId="9" borderId="22" applyNumberFormat="0" applyAlignment="0" applyProtection="0">
      <alignment vertical="center"/>
    </xf>
    <xf numFmtId="0" fontId="58" fillId="10" borderId="24" applyNumberFormat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</cellStyleXfs>
  <cellXfs count="26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0" xfId="50" applyFill="1" applyBorder="1" applyAlignment="1" applyProtection="1">
      <alignment vertical="center" wrapText="1"/>
    </xf>
    <xf numFmtId="0" fontId="7" fillId="0" borderId="0" xfId="50" applyFont="1" applyFill="1" applyBorder="1" applyAlignment="1" applyProtection="1">
      <alignment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50" applyFont="1" applyFill="1" applyBorder="1" applyAlignment="1">
      <alignment vertical="center" wrapText="1"/>
    </xf>
    <xf numFmtId="0" fontId="2" fillId="0" borderId="0" xfId="50" applyAlignment="1">
      <alignment vertical="center" wrapText="1"/>
    </xf>
    <xf numFmtId="0" fontId="1" fillId="0" borderId="0" xfId="49" applyFont="1">
      <alignment vertical="center"/>
    </xf>
    <xf numFmtId="0" fontId="2" fillId="0" borderId="0" xfId="50" applyFill="1" applyBorder="1" applyAlignment="1">
      <alignment vertical="center" wrapText="1"/>
    </xf>
    <xf numFmtId="0" fontId="9" fillId="0" borderId="0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vertical="center" wrapText="1"/>
    </xf>
    <xf numFmtId="0" fontId="10" fillId="0" borderId="0" xfId="50" applyFont="1" applyFill="1" applyBorder="1" applyAlignment="1">
      <alignment horizontal="center" vertical="center" wrapText="1"/>
    </xf>
    <xf numFmtId="0" fontId="11" fillId="0" borderId="0" xfId="50" applyFont="1" applyFill="1" applyBorder="1" applyAlignment="1">
      <alignment horizontal="center" vertical="center" wrapText="1"/>
    </xf>
    <xf numFmtId="0" fontId="12" fillId="0" borderId="0" xfId="50" applyFont="1" applyFill="1" applyAlignment="1">
      <alignment vertical="center" wrapText="1"/>
    </xf>
    <xf numFmtId="0" fontId="12" fillId="0" borderId="0" xfId="50" applyFont="1" applyFill="1" applyAlignment="1">
      <alignment vertical="center"/>
    </xf>
    <xf numFmtId="0" fontId="7" fillId="0" borderId="0" xfId="50" applyFont="1" applyFill="1" applyBorder="1" applyAlignment="1">
      <alignment vertical="center" wrapText="1"/>
    </xf>
    <xf numFmtId="0" fontId="13" fillId="0" borderId="5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13" fillId="0" borderId="5" xfId="50" applyFont="1" applyFill="1" applyBorder="1" applyAlignment="1">
      <alignment horizontal="left" vertical="center" wrapText="1"/>
    </xf>
    <xf numFmtId="0" fontId="13" fillId="0" borderId="6" xfId="50" applyFont="1" applyFill="1" applyBorder="1" applyAlignment="1">
      <alignment horizontal="left" vertical="center" wrapText="1"/>
    </xf>
    <xf numFmtId="176" fontId="13" fillId="0" borderId="6" xfId="50" applyNumberFormat="1" applyFont="1" applyFill="1" applyBorder="1" applyAlignment="1">
      <alignment horizontal="center" vertical="center" wrapText="1"/>
    </xf>
    <xf numFmtId="0" fontId="13" fillId="0" borderId="4" xfId="50" applyFont="1" applyFill="1" applyBorder="1" applyAlignment="1">
      <alignment horizontal="center" vertical="center" wrapText="1"/>
    </xf>
    <xf numFmtId="176" fontId="13" fillId="0" borderId="5" xfId="50" applyNumberFormat="1" applyFont="1" applyFill="1" applyBorder="1" applyAlignment="1">
      <alignment horizontal="center" vertical="center" wrapText="1"/>
    </xf>
    <xf numFmtId="0" fontId="13" fillId="0" borderId="6" xfId="50" applyFont="1" applyFill="1" applyBorder="1" applyAlignment="1">
      <alignment horizontal="center" vertical="center" wrapText="1"/>
    </xf>
    <xf numFmtId="0" fontId="13" fillId="0" borderId="6" xfId="50" applyFont="1" applyFill="1" applyBorder="1" applyAlignment="1">
      <alignment horizontal="left" vertical="top" wrapText="1"/>
    </xf>
    <xf numFmtId="0" fontId="13" fillId="0" borderId="2" xfId="50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left" vertical="center" wrapText="1"/>
    </xf>
    <xf numFmtId="0" fontId="14" fillId="0" borderId="0" xfId="50" applyFont="1" applyFill="1" applyBorder="1" applyAlignment="1">
      <alignment horizontal="right" vertical="center" wrapText="1"/>
    </xf>
    <xf numFmtId="0" fontId="12" fillId="0" borderId="0" xfId="50" applyFont="1" applyFill="1" applyBorder="1" applyAlignment="1">
      <alignment horizontal="right" vertical="center" wrapText="1"/>
    </xf>
    <xf numFmtId="0" fontId="13" fillId="0" borderId="8" xfId="50" applyFont="1" applyFill="1" applyBorder="1" applyAlignment="1">
      <alignment horizontal="center" vertical="center" wrapText="1"/>
    </xf>
    <xf numFmtId="0" fontId="13" fillId="0" borderId="9" xfId="50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3" fillId="0" borderId="7" xfId="50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left" vertical="center" wrapText="1"/>
    </xf>
    <xf numFmtId="0" fontId="13" fillId="0" borderId="7" xfId="5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177" fontId="20" fillId="0" borderId="5" xfId="0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left"/>
    </xf>
    <xf numFmtId="178" fontId="21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22" fillId="0" borderId="0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77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4" fillId="2" borderId="10" xfId="52" applyFont="1" applyFill="1" applyBorder="1" applyAlignment="1">
      <alignment horizontal="left" vertical="center" wrapText="1"/>
    </xf>
    <xf numFmtId="0" fontId="24" fillId="2" borderId="11" xfId="52" applyFont="1" applyFill="1" applyBorder="1" applyAlignment="1">
      <alignment horizontal="left" vertical="center" wrapText="1"/>
    </xf>
    <xf numFmtId="177" fontId="21" fillId="0" borderId="5" xfId="0" applyNumberFormat="1" applyFont="1" applyBorder="1" applyAlignment="1">
      <alignment horizontal="right" vertical="center"/>
    </xf>
    <xf numFmtId="0" fontId="25" fillId="2" borderId="10" xfId="52" applyFont="1" applyFill="1" applyBorder="1" applyAlignment="1">
      <alignment horizontal="left" vertical="center" wrapText="1"/>
    </xf>
    <xf numFmtId="0" fontId="25" fillId="2" borderId="11" xfId="52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right"/>
    </xf>
    <xf numFmtId="0" fontId="18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7" fontId="20" fillId="3" borderId="5" xfId="0" applyNumberFormat="1" applyFont="1" applyFill="1" applyBorder="1" applyAlignment="1">
      <alignment horizontal="right" vertical="center"/>
    </xf>
    <xf numFmtId="9" fontId="26" fillId="3" borderId="5" xfId="0" applyNumberFormat="1" applyFont="1" applyFill="1" applyBorder="1" applyAlignment="1">
      <alignment horizontal="right" vertical="center"/>
    </xf>
    <xf numFmtId="9" fontId="27" fillId="0" borderId="5" xfId="0" applyNumberFormat="1" applyFont="1" applyBorder="1" applyAlignment="1">
      <alignment horizontal="right" vertical="center"/>
    </xf>
    <xf numFmtId="0" fontId="0" fillId="0" borderId="0" xfId="0" applyFill="1">
      <alignment vertical="center"/>
    </xf>
    <xf numFmtId="0" fontId="15" fillId="0" borderId="0" xfId="0" applyFont="1" applyFill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 wrapText="1"/>
    </xf>
    <xf numFmtId="177" fontId="27" fillId="0" borderId="5" xfId="0" applyNumberFormat="1" applyFont="1" applyFill="1" applyBorder="1" applyAlignment="1">
      <alignment horizontal="right" vertical="center" shrinkToFit="1"/>
    </xf>
    <xf numFmtId="49" fontId="27" fillId="0" borderId="5" xfId="0" applyNumberFormat="1" applyFont="1" applyFill="1" applyBorder="1" applyAlignment="1">
      <alignment horizontal="left" vertical="center" wrapText="1"/>
    </xf>
    <xf numFmtId="178" fontId="27" fillId="0" borderId="5" xfId="0" applyNumberFormat="1" applyFont="1" applyFill="1" applyBorder="1" applyAlignment="1">
      <alignment horizontal="right" vertical="center" shrinkToFit="1"/>
    </xf>
    <xf numFmtId="0" fontId="18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28" fillId="0" borderId="0" xfId="0" applyFont="1" applyFill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77" fontId="26" fillId="0" borderId="5" xfId="0" applyNumberFormat="1" applyFont="1" applyFill="1" applyBorder="1" applyAlignment="1">
      <alignment horizontal="right" vertical="center"/>
    </xf>
    <xf numFmtId="0" fontId="29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77" fontId="30" fillId="0" borderId="5" xfId="0" applyNumberFormat="1" applyFont="1" applyFill="1" applyBorder="1" applyAlignment="1">
      <alignment horizontal="right" vertical="center"/>
    </xf>
    <xf numFmtId="0" fontId="29" fillId="0" borderId="5" xfId="0" applyFont="1" applyFill="1" applyBorder="1" applyAlignment="1">
      <alignment horizontal="justify" vertical="center" wrapText="1"/>
    </xf>
    <xf numFmtId="177" fontId="27" fillId="0" borderId="5" xfId="0" applyNumberFormat="1" applyFont="1" applyFill="1" applyBorder="1" applyAlignment="1">
      <alignment horizontal="right" vertical="center"/>
    </xf>
    <xf numFmtId="0" fontId="29" fillId="0" borderId="5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/>
    </xf>
    <xf numFmtId="177" fontId="30" fillId="0" borderId="5" xfId="0" applyNumberFormat="1" applyFont="1" applyFill="1" applyBorder="1" applyAlignment="1">
      <alignment horizontal="right" vertical="center"/>
    </xf>
    <xf numFmtId="0" fontId="32" fillId="0" borderId="5" xfId="0" applyFont="1" applyFill="1" applyBorder="1" applyAlignment="1">
      <alignment horizontal="left"/>
    </xf>
    <xf numFmtId="177" fontId="27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177" fontId="27" fillId="0" borderId="5" xfId="0" applyNumberFormat="1" applyFont="1" applyFill="1" applyBorder="1" applyAlignment="1">
      <alignment horizontal="right" vertical="center"/>
    </xf>
    <xf numFmtId="0" fontId="29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0" fillId="0" borderId="0" xfId="0" applyFont="1" applyFill="1" applyBorder="1" applyAlignment="1">
      <alignment horizontal="right" vertical="center"/>
    </xf>
    <xf numFmtId="0" fontId="33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34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right" vertical="top" wrapText="1"/>
    </xf>
    <xf numFmtId="0" fontId="23" fillId="0" borderId="0" xfId="0" applyFont="1" applyFill="1" applyAlignment="1">
      <alignment horizontal="center" vertical="top" wrapTex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6" fontId="20" fillId="0" borderId="5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right" vertical="center"/>
    </xf>
    <xf numFmtId="0" fontId="24" fillId="2" borderId="10" xfId="51" applyFont="1" applyFill="1" applyBorder="1" applyAlignment="1">
      <alignment horizontal="left" vertical="center" wrapText="1"/>
    </xf>
    <xf numFmtId="0" fontId="24" fillId="2" borderId="11" xfId="51" applyFont="1" applyFill="1" applyBorder="1" applyAlignment="1">
      <alignment horizontal="left" vertical="center" wrapText="1"/>
    </xf>
    <xf numFmtId="176" fontId="27" fillId="0" borderId="5" xfId="0" applyNumberFormat="1" applyFont="1" applyBorder="1" applyAlignment="1">
      <alignment horizontal="right" vertical="center"/>
    </xf>
    <xf numFmtId="176" fontId="26" fillId="0" borderId="5" xfId="0" applyNumberFormat="1" applyFont="1" applyBorder="1" applyAlignment="1">
      <alignment horizontal="right" vertical="center"/>
    </xf>
    <xf numFmtId="0" fontId="25" fillId="2" borderId="10" xfId="51" applyFont="1" applyFill="1" applyBorder="1" applyAlignment="1">
      <alignment horizontal="left" vertical="center" wrapText="1"/>
    </xf>
    <xf numFmtId="0" fontId="25" fillId="2" borderId="11" xfId="51" applyFont="1" applyFill="1" applyBorder="1" applyAlignment="1">
      <alignment horizontal="left" vertical="center" wrapText="1"/>
    </xf>
    <xf numFmtId="176" fontId="27" fillId="0" borderId="5" xfId="0" applyNumberFormat="1" applyFont="1" applyBorder="1" applyAlignment="1">
      <alignment horizontal="right" vertical="center"/>
    </xf>
    <xf numFmtId="0" fontId="35" fillId="2" borderId="10" xfId="51" applyFont="1" applyFill="1" applyBorder="1" applyAlignment="1">
      <alignment horizontal="left" vertical="center" wrapText="1"/>
    </xf>
    <xf numFmtId="0" fontId="35" fillId="2" borderId="11" xfId="51" applyFont="1" applyFill="1" applyBorder="1" applyAlignment="1">
      <alignment horizontal="left" vertical="center" wrapText="1"/>
    </xf>
    <xf numFmtId="49" fontId="25" fillId="2" borderId="5" xfId="0" applyNumberFormat="1" applyFont="1" applyFill="1" applyBorder="1" applyAlignment="1">
      <alignment horizontal="left" vertical="center" wrapText="1"/>
    </xf>
    <xf numFmtId="176" fontId="30" fillId="0" borderId="5" xfId="0" applyNumberFormat="1" applyFont="1" applyBorder="1" applyAlignment="1">
      <alignment horizontal="right" vertical="center"/>
    </xf>
    <xf numFmtId="0" fontId="35" fillId="2" borderId="10" xfId="52" applyFont="1" applyFill="1" applyBorder="1" applyAlignment="1">
      <alignment horizontal="left" vertical="center" wrapText="1"/>
    </xf>
    <xf numFmtId="0" fontId="35" fillId="2" borderId="11" xfId="52" applyFont="1" applyFill="1" applyBorder="1" applyAlignment="1">
      <alignment horizontal="left" vertical="center" wrapText="1"/>
    </xf>
    <xf numFmtId="0" fontId="24" fillId="2" borderId="10" xfId="53" applyFont="1" applyFill="1" applyBorder="1" applyAlignment="1">
      <alignment horizontal="left" vertical="center" wrapText="1"/>
    </xf>
    <xf numFmtId="0" fontId="24" fillId="2" borderId="11" xfId="53" applyFont="1" applyFill="1" applyBorder="1" applyAlignment="1">
      <alignment horizontal="left" vertical="center" wrapText="1"/>
    </xf>
    <xf numFmtId="0" fontId="25" fillId="2" borderId="10" xfId="53" applyFont="1" applyFill="1" applyBorder="1" applyAlignment="1">
      <alignment horizontal="left" vertical="center" wrapText="1"/>
    </xf>
    <xf numFmtId="0" fontId="25" fillId="2" borderId="12" xfId="53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horizontal="right" vertical="center"/>
    </xf>
    <xf numFmtId="176" fontId="36" fillId="0" borderId="5" xfId="0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37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/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 wrapText="1"/>
    </xf>
    <xf numFmtId="177" fontId="27" fillId="4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left" vertical="center" wrapText="1"/>
    </xf>
    <xf numFmtId="177" fontId="27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/>
    </xf>
    <xf numFmtId="177" fontId="27" fillId="3" borderId="5" xfId="0" applyNumberFormat="1" applyFont="1" applyFill="1" applyBorder="1" applyAlignment="1">
      <alignment horizontal="right" vertical="center"/>
    </xf>
    <xf numFmtId="0" fontId="20" fillId="4" borderId="5" xfId="0" applyFont="1" applyFill="1" applyBorder="1" applyAlignment="1">
      <alignment horizontal="left" vertical="center"/>
    </xf>
    <xf numFmtId="177" fontId="26" fillId="4" borderId="5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left" vertical="center"/>
    </xf>
    <xf numFmtId="177" fontId="26" fillId="3" borderId="5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left" vertical="center" wrapText="1"/>
    </xf>
    <xf numFmtId="177" fontId="26" fillId="0" borderId="5" xfId="0" applyNumberFormat="1" applyFont="1" applyFill="1" applyBorder="1" applyAlignment="1">
      <alignment horizontal="right" vertical="center"/>
    </xf>
    <xf numFmtId="177" fontId="27" fillId="3" borderId="5" xfId="0" applyNumberFormat="1" applyFont="1" applyFill="1" applyBorder="1" applyAlignment="1">
      <alignment horizontal="right" vertical="center" wrapText="1"/>
    </xf>
    <xf numFmtId="0" fontId="20" fillId="4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justify"/>
    </xf>
    <xf numFmtId="177" fontId="27" fillId="0" borderId="5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right"/>
    </xf>
    <xf numFmtId="177" fontId="39" fillId="0" borderId="5" xfId="0" applyNumberFormat="1" applyFont="1" applyFill="1" applyBorder="1" applyAlignment="1">
      <alignment horizontal="right" vertical="center"/>
    </xf>
    <xf numFmtId="177" fontId="39" fillId="3" borderId="5" xfId="0" applyNumberFormat="1" applyFont="1" applyFill="1" applyBorder="1" applyAlignment="1">
      <alignment horizontal="right" vertical="center"/>
    </xf>
    <xf numFmtId="177" fontId="40" fillId="4" borderId="5" xfId="0" applyNumberFormat="1" applyFont="1" applyFill="1" applyBorder="1" applyAlignment="1">
      <alignment horizontal="right" vertical="center"/>
    </xf>
    <xf numFmtId="177" fontId="40" fillId="0" borderId="5" xfId="0" applyNumberFormat="1" applyFont="1" applyFill="1" applyBorder="1" applyAlignment="1">
      <alignment horizontal="right" vertical="center"/>
    </xf>
    <xf numFmtId="177" fontId="0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horizontal="right" vertical="center"/>
    </xf>
    <xf numFmtId="177" fontId="42" fillId="4" borderId="5" xfId="0" applyNumberFormat="1" applyFont="1" applyFill="1" applyBorder="1" applyAlignment="1">
      <alignment horizontal="right" vertical="center"/>
    </xf>
    <xf numFmtId="0" fontId="37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horizontal="right"/>
    </xf>
    <xf numFmtId="0" fontId="2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77" fontId="27" fillId="0" borderId="5" xfId="0" applyNumberFormat="1" applyFont="1" applyBorder="1" applyAlignment="1">
      <alignment horizontal="right" vertical="center"/>
    </xf>
    <xf numFmtId="177" fontId="26" fillId="0" borderId="5" xfId="0" applyNumberFormat="1" applyFont="1" applyBorder="1" applyAlignment="1">
      <alignment horizontal="right" vertical="center"/>
    </xf>
    <xf numFmtId="177" fontId="25" fillId="0" borderId="5" xfId="0" applyNumberFormat="1" applyFont="1" applyBorder="1" applyAlignment="1">
      <alignment horizontal="right" vertical="center"/>
    </xf>
    <xf numFmtId="177" fontId="27" fillId="0" borderId="5" xfId="0" applyNumberFormat="1" applyFont="1" applyBorder="1" applyAlignment="1">
      <alignment horizontal="right" vertical="center"/>
    </xf>
    <xf numFmtId="177" fontId="25" fillId="0" borderId="5" xfId="0" applyNumberFormat="1" applyFont="1" applyBorder="1" applyAlignment="1">
      <alignment horizontal="right" vertical="center"/>
    </xf>
    <xf numFmtId="177" fontId="30" fillId="0" borderId="5" xfId="0" applyNumberFormat="1" applyFont="1" applyBorder="1" applyAlignment="1">
      <alignment horizontal="right" vertical="center"/>
    </xf>
    <xf numFmtId="0" fontId="25" fillId="2" borderId="11" xfId="53" applyFont="1" applyFill="1" applyBorder="1" applyAlignment="1">
      <alignment horizontal="left" vertical="center" wrapText="1"/>
    </xf>
    <xf numFmtId="49" fontId="29" fillId="0" borderId="5" xfId="0" applyNumberFormat="1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78" fontId="27" fillId="0" borderId="5" xfId="0" applyNumberFormat="1" applyFont="1" applyBorder="1" applyAlignment="1">
      <alignment horizontal="right" vertical="center"/>
    </xf>
    <xf numFmtId="177" fontId="36" fillId="0" borderId="5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19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/>
    </xf>
    <xf numFmtId="0" fontId="44" fillId="0" borderId="17" xfId="0" applyFont="1" applyFill="1" applyBorder="1" applyAlignment="1" applyProtection="1">
      <alignment horizontal="left" vertical="center"/>
    </xf>
    <xf numFmtId="0" fontId="44" fillId="0" borderId="17" xfId="0" applyFont="1" applyFill="1" applyBorder="1" applyAlignment="1" applyProtection="1">
      <alignment vertical="center" wrapText="1"/>
    </xf>
    <xf numFmtId="0" fontId="44" fillId="0" borderId="17" xfId="0" applyFont="1" applyFill="1" applyBorder="1" applyAlignment="1" applyProtection="1">
      <alignment vertical="center"/>
    </xf>
    <xf numFmtId="176" fontId="44" fillId="0" borderId="17" xfId="0" applyNumberFormat="1" applyFont="1" applyFill="1" applyBorder="1" applyAlignment="1" applyProtection="1">
      <alignment vertical="center"/>
    </xf>
    <xf numFmtId="176" fontId="44" fillId="0" borderId="17" xfId="0" applyNumberFormat="1" applyFont="1" applyFill="1" applyBorder="1" applyAlignment="1" applyProtection="1">
      <alignment horizontal="right" vertical="center"/>
    </xf>
    <xf numFmtId="176" fontId="27" fillId="3" borderId="5" xfId="0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46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178" fontId="27" fillId="0" borderId="5" xfId="0" applyNumberFormat="1" applyFont="1" applyBorder="1" applyAlignment="1">
      <alignment horizontal="left" vertical="center" wrapText="1"/>
    </xf>
    <xf numFmtId="177" fontId="27" fillId="0" borderId="5" xfId="0" applyNumberFormat="1" applyFont="1" applyBorder="1" applyAlignment="1">
      <alignment horizontal="right" vertical="center" wrapText="1"/>
    </xf>
    <xf numFmtId="0" fontId="21" fillId="5" borderId="5" xfId="0" applyFont="1" applyFill="1" applyBorder="1" applyAlignment="1">
      <alignment horizontal="center" vertical="center" wrapText="1"/>
    </xf>
    <xf numFmtId="177" fontId="21" fillId="5" borderId="5" xfId="0" applyNumberFormat="1" applyFont="1" applyFill="1" applyBorder="1" applyAlignment="1">
      <alignment horizontal="right" vertical="center"/>
    </xf>
    <xf numFmtId="177" fontId="27" fillId="5" borderId="5" xfId="0" applyNumberFormat="1" applyFont="1" applyFill="1" applyBorder="1" applyAlignment="1">
      <alignment horizontal="right" vertical="center" wrapText="1"/>
    </xf>
    <xf numFmtId="0" fontId="21" fillId="6" borderId="5" xfId="0" applyFont="1" applyFill="1" applyBorder="1" applyAlignment="1">
      <alignment horizontal="center" vertical="center" wrapText="1"/>
    </xf>
    <xf numFmtId="177" fontId="21" fillId="6" borderId="5" xfId="0" applyNumberFormat="1" applyFont="1" applyFill="1" applyBorder="1" applyAlignment="1">
      <alignment horizontal="right" vertical="center"/>
    </xf>
    <xf numFmtId="177" fontId="27" fillId="6" borderId="5" xfId="0" applyNumberFormat="1" applyFont="1" applyFill="1" applyBorder="1" applyAlignment="1">
      <alignment horizontal="right" vertical="center"/>
    </xf>
    <xf numFmtId="0" fontId="44" fillId="0" borderId="17" xfId="0" applyFont="1" applyFill="1" applyBorder="1" applyAlignment="1" applyProtection="1" quotePrefix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收入总体情况表_1" xfId="51"/>
    <cellStyle name="常规_收入总体情况表_4" xfId="52"/>
    <cellStyle name="常规_收入总体情况表_5" xfId="53"/>
  </cellStyles>
  <tableStyles count="0" defaultTableStyle="TableStyleMedium9" defaultPivotStyle="PivotStyleLight16"/>
  <colors>
    <mruColors>
      <color rgb="00C0C0C0"/>
      <color rgb="00969696"/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4"/>
  <sheetViews>
    <sheetView zoomScale="160" zoomScaleNormal="160" workbookViewId="0">
      <selection activeCell="D26" sqref="D26"/>
    </sheetView>
  </sheetViews>
  <sheetFormatPr defaultColWidth="9" defaultRowHeight="13.5" outlineLevelCol="3"/>
  <cols>
    <col min="1" max="1" width="44.1666666666667" customWidth="1"/>
    <col min="2" max="2" width="27.8166666666667" customWidth="1"/>
    <col min="3" max="3" width="32.875" customWidth="1"/>
    <col min="4" max="4" width="27.8166666666667" customWidth="1"/>
  </cols>
  <sheetData>
    <row r="1" ht="18" customHeight="1" spans="1:4">
      <c r="A1" s="249" t="s">
        <v>0</v>
      </c>
      <c r="B1" s="249"/>
      <c r="C1" s="250" t="s">
        <v>1</v>
      </c>
      <c r="D1" s="250"/>
    </row>
    <row r="2" ht="24" customHeight="1" spans="1:4">
      <c r="A2" s="251" t="s">
        <v>2</v>
      </c>
      <c r="B2" s="252"/>
      <c r="C2" s="252"/>
      <c r="D2" s="253"/>
    </row>
    <row r="3" ht="26" customHeight="1" spans="1:4">
      <c r="A3" s="254" t="s">
        <v>3</v>
      </c>
      <c r="B3" s="245"/>
      <c r="C3" s="255"/>
      <c r="D3" s="256" t="s">
        <v>4</v>
      </c>
    </row>
    <row r="4" ht="25" customHeight="1" spans="1:4">
      <c r="A4" s="257" t="s">
        <v>5</v>
      </c>
      <c r="B4" s="257"/>
      <c r="C4" s="257" t="s">
        <v>6</v>
      </c>
      <c r="D4" s="257"/>
    </row>
    <row r="5" spans="1:4">
      <c r="A5" s="258" t="s">
        <v>7</v>
      </c>
      <c r="B5" s="258" t="s">
        <v>8</v>
      </c>
      <c r="C5" s="258" t="s">
        <v>7</v>
      </c>
      <c r="D5" s="258" t="s">
        <v>8</v>
      </c>
    </row>
    <row r="6" ht="14" customHeight="1" spans="1:4">
      <c r="A6" s="259" t="s">
        <v>9</v>
      </c>
      <c r="B6" s="83">
        <v>1855383</v>
      </c>
      <c r="C6" s="260" t="s">
        <v>10</v>
      </c>
      <c r="D6" s="261">
        <v>8594373.49</v>
      </c>
    </row>
    <row r="7" ht="14" customHeight="1" spans="1:4">
      <c r="A7" s="259" t="s">
        <v>11</v>
      </c>
      <c r="B7" s="83">
        <v>1854483</v>
      </c>
      <c r="C7" s="260" t="s">
        <v>12</v>
      </c>
      <c r="D7" s="261">
        <v>0</v>
      </c>
    </row>
    <row r="8" ht="14" customHeight="1" spans="1:4">
      <c r="A8" s="259" t="s">
        <v>13</v>
      </c>
      <c r="B8" s="83">
        <v>900</v>
      </c>
      <c r="C8" s="260" t="s">
        <v>14</v>
      </c>
      <c r="D8" s="261">
        <v>0</v>
      </c>
    </row>
    <row r="9" ht="14" customHeight="1" spans="1:4">
      <c r="A9" s="259" t="s">
        <v>15</v>
      </c>
      <c r="B9" s="83">
        <f>B10+B11</f>
        <v>0</v>
      </c>
      <c r="C9" s="260" t="s">
        <v>16</v>
      </c>
      <c r="D9" s="261">
        <v>0</v>
      </c>
    </row>
    <row r="10" ht="14" customHeight="1" spans="1:4">
      <c r="A10" s="259" t="s">
        <v>17</v>
      </c>
      <c r="B10" s="83">
        <v>0</v>
      </c>
      <c r="C10" s="260" t="s">
        <v>18</v>
      </c>
      <c r="D10" s="261">
        <v>0</v>
      </c>
    </row>
    <row r="11" ht="14" customHeight="1" spans="1:4">
      <c r="A11" s="259" t="s">
        <v>19</v>
      </c>
      <c r="B11" s="83">
        <v>0</v>
      </c>
      <c r="C11" s="260" t="s">
        <v>20</v>
      </c>
      <c r="D11" s="261">
        <v>0</v>
      </c>
    </row>
    <row r="12" ht="14" customHeight="1" spans="1:4">
      <c r="A12" s="259" t="s">
        <v>21</v>
      </c>
      <c r="B12" s="83">
        <v>0</v>
      </c>
      <c r="C12" s="260" t="s">
        <v>22</v>
      </c>
      <c r="D12" s="261">
        <v>0</v>
      </c>
    </row>
    <row r="13" ht="14" customHeight="1" spans="1:4">
      <c r="A13" s="259" t="s">
        <v>23</v>
      </c>
      <c r="B13" s="83">
        <v>0</v>
      </c>
      <c r="C13" s="260" t="s">
        <v>24</v>
      </c>
      <c r="D13" s="261">
        <v>0</v>
      </c>
    </row>
    <row r="14" ht="14" customHeight="1" spans="1:4">
      <c r="A14" s="259" t="s">
        <v>25</v>
      </c>
      <c r="B14" s="83">
        <v>0</v>
      </c>
      <c r="C14" s="260" t="s">
        <v>26</v>
      </c>
      <c r="D14" s="261">
        <v>301093</v>
      </c>
    </row>
    <row r="15" ht="14" customHeight="1" spans="1:4">
      <c r="A15" s="259" t="s">
        <v>27</v>
      </c>
      <c r="B15" s="83">
        <v>0</v>
      </c>
      <c r="C15" s="260" t="s">
        <v>28</v>
      </c>
      <c r="D15" s="261">
        <v>0</v>
      </c>
    </row>
    <row r="16" ht="14" customHeight="1" spans="1:4">
      <c r="A16" s="259" t="s">
        <v>29</v>
      </c>
      <c r="B16" s="83">
        <v>0</v>
      </c>
      <c r="C16" s="260" t="s">
        <v>30</v>
      </c>
      <c r="D16" s="261">
        <v>73102</v>
      </c>
    </row>
    <row r="17" ht="14" customHeight="1" spans="1:4">
      <c r="A17" s="259" t="s">
        <v>31</v>
      </c>
      <c r="B17" s="83">
        <v>0</v>
      </c>
      <c r="C17" s="260" t="s">
        <v>32</v>
      </c>
      <c r="D17" s="261">
        <v>250000</v>
      </c>
    </row>
    <row r="18" ht="14" customHeight="1" spans="1:4">
      <c r="A18" s="259" t="s">
        <v>33</v>
      </c>
      <c r="B18" s="83">
        <v>0</v>
      </c>
      <c r="C18" s="260" t="s">
        <v>34</v>
      </c>
      <c r="D18" s="261">
        <v>0</v>
      </c>
    </row>
    <row r="19" ht="14" customHeight="1" spans="1:4">
      <c r="A19" s="259" t="s">
        <v>35</v>
      </c>
      <c r="B19" s="83">
        <v>0</v>
      </c>
      <c r="C19" s="260" t="s">
        <v>36</v>
      </c>
      <c r="D19" s="261">
        <v>7795622.49</v>
      </c>
    </row>
    <row r="20" ht="14" customHeight="1" spans="1:4">
      <c r="A20" s="259"/>
      <c r="B20" s="83"/>
      <c r="C20" s="260" t="s">
        <v>37</v>
      </c>
      <c r="D20" s="261">
        <v>0</v>
      </c>
    </row>
    <row r="21" ht="14" customHeight="1" spans="1:4">
      <c r="A21" s="259"/>
      <c r="B21" s="83"/>
      <c r="C21" s="260" t="s">
        <v>38</v>
      </c>
      <c r="D21" s="261">
        <v>0</v>
      </c>
    </row>
    <row r="22" ht="14" customHeight="1" spans="1:4">
      <c r="A22" s="259"/>
      <c r="B22" s="83"/>
      <c r="C22" s="260" t="s">
        <v>39</v>
      </c>
      <c r="D22" s="261">
        <v>0</v>
      </c>
    </row>
    <row r="23" ht="14" customHeight="1" spans="1:4">
      <c r="A23" s="259"/>
      <c r="B23" s="83"/>
      <c r="C23" s="260" t="s">
        <v>40</v>
      </c>
      <c r="D23" s="261">
        <v>0</v>
      </c>
    </row>
    <row r="24" ht="14" customHeight="1" spans="1:4">
      <c r="A24" s="259"/>
      <c r="B24" s="83"/>
      <c r="C24" s="260" t="s">
        <v>41</v>
      </c>
      <c r="D24" s="261">
        <v>0</v>
      </c>
    </row>
    <row r="25" ht="14" customHeight="1" spans="1:4">
      <c r="A25" s="259"/>
      <c r="B25" s="83"/>
      <c r="C25" s="260" t="s">
        <v>42</v>
      </c>
      <c r="D25" s="261">
        <v>0</v>
      </c>
    </row>
    <row r="26" ht="14" customHeight="1" spans="1:4">
      <c r="A26" s="259"/>
      <c r="B26" s="83"/>
      <c r="C26" s="260" t="s">
        <v>43</v>
      </c>
      <c r="D26" s="261">
        <v>174556</v>
      </c>
    </row>
    <row r="27" ht="14" customHeight="1" spans="1:4">
      <c r="A27" s="259"/>
      <c r="B27" s="83"/>
      <c r="C27" s="260" t="s">
        <v>44</v>
      </c>
      <c r="D27" s="261">
        <v>0</v>
      </c>
    </row>
    <row r="28" ht="14" customHeight="1" spans="1:4">
      <c r="A28" s="259"/>
      <c r="B28" s="83"/>
      <c r="C28" s="260" t="s">
        <v>45</v>
      </c>
      <c r="D28" s="261">
        <v>0</v>
      </c>
    </row>
    <row r="29" ht="14" customHeight="1" spans="1:4">
      <c r="A29" s="259"/>
      <c r="B29" s="83"/>
      <c r="C29" s="260" t="s">
        <v>46</v>
      </c>
      <c r="D29" s="261">
        <v>0</v>
      </c>
    </row>
    <row r="30" ht="14" customHeight="1" spans="1:4">
      <c r="A30" s="259"/>
      <c r="B30" s="83"/>
      <c r="C30" s="260" t="s">
        <v>47</v>
      </c>
      <c r="D30" s="261">
        <v>0</v>
      </c>
    </row>
    <row r="31" ht="14" customHeight="1" spans="1:4">
      <c r="A31" s="259"/>
      <c r="B31" s="83"/>
      <c r="C31" s="260" t="s">
        <v>48</v>
      </c>
      <c r="D31" s="261">
        <v>0</v>
      </c>
    </row>
    <row r="32" ht="14" customHeight="1" spans="1:4">
      <c r="A32" s="259"/>
      <c r="B32" s="83"/>
      <c r="C32" s="260" t="s">
        <v>49</v>
      </c>
      <c r="D32" s="261">
        <v>0</v>
      </c>
    </row>
    <row r="33" ht="14" customHeight="1" spans="1:4">
      <c r="A33" s="259"/>
      <c r="B33" s="83"/>
      <c r="C33" s="260" t="s">
        <v>50</v>
      </c>
      <c r="D33" s="261">
        <v>0</v>
      </c>
    </row>
    <row r="34" ht="14" customHeight="1" spans="1:4">
      <c r="A34" s="259"/>
      <c r="B34" s="83"/>
      <c r="C34" s="260" t="s">
        <v>51</v>
      </c>
      <c r="D34" s="261">
        <v>0</v>
      </c>
    </row>
    <row r="35" ht="14" customHeight="1" spans="1:4">
      <c r="A35" s="259"/>
      <c r="B35" s="83"/>
      <c r="C35" s="260" t="s">
        <v>52</v>
      </c>
      <c r="D35" s="261">
        <v>0</v>
      </c>
    </row>
    <row r="36" ht="14" customHeight="1" spans="1:4">
      <c r="A36" s="259"/>
      <c r="B36" s="83"/>
      <c r="C36" s="260" t="s">
        <v>53</v>
      </c>
      <c r="D36" s="261">
        <v>0</v>
      </c>
    </row>
    <row r="37" ht="14" customHeight="1" spans="1:4">
      <c r="A37" s="262" t="s">
        <v>54</v>
      </c>
      <c r="B37" s="263">
        <f>B6+B9+B12+B13+B14+B15+B16+B17+B18+B19</f>
        <v>1855383</v>
      </c>
      <c r="C37" s="262" t="s">
        <v>55</v>
      </c>
      <c r="D37" s="264">
        <f>D6</f>
        <v>8594373.49</v>
      </c>
    </row>
    <row r="38" ht="14" customHeight="1" spans="1:4">
      <c r="A38" s="259" t="s">
        <v>56</v>
      </c>
      <c r="B38" s="83">
        <f>B39+B43</f>
        <v>6738990.49</v>
      </c>
      <c r="C38" s="259" t="s">
        <v>57</v>
      </c>
      <c r="D38" s="261">
        <f>D39+D43+D46+D49+D52+D53</f>
        <v>0</v>
      </c>
    </row>
    <row r="39" ht="14" customHeight="1" spans="1:4">
      <c r="A39" s="259" t="s">
        <v>58</v>
      </c>
      <c r="B39" s="83">
        <v>6738990.49</v>
      </c>
      <c r="C39" s="259" t="s">
        <v>59</v>
      </c>
      <c r="D39" s="261">
        <f>SUM(D40:D42)</f>
        <v>0</v>
      </c>
    </row>
    <row r="40" ht="14" customHeight="1" spans="1:4">
      <c r="A40" s="259" t="s">
        <v>60</v>
      </c>
      <c r="B40" s="83">
        <v>6738390.49</v>
      </c>
      <c r="C40" s="259" t="s">
        <v>61</v>
      </c>
      <c r="D40" s="261">
        <v>0</v>
      </c>
    </row>
    <row r="41" ht="14" customHeight="1" spans="1:4">
      <c r="A41" s="259" t="s">
        <v>62</v>
      </c>
      <c r="B41" s="83">
        <v>600</v>
      </c>
      <c r="C41" s="259" t="s">
        <v>63</v>
      </c>
      <c r="D41" s="261">
        <v>0</v>
      </c>
    </row>
    <row r="42" ht="14" customHeight="1" spans="1:4">
      <c r="A42" s="259" t="s">
        <v>64</v>
      </c>
      <c r="B42" s="83">
        <v>0</v>
      </c>
      <c r="C42" s="259" t="s">
        <v>65</v>
      </c>
      <c r="D42" s="261">
        <v>0</v>
      </c>
    </row>
    <row r="43" ht="14" customHeight="1" spans="1:4">
      <c r="A43" s="259" t="s">
        <v>66</v>
      </c>
      <c r="B43" s="83">
        <f>B44+B45</f>
        <v>0</v>
      </c>
      <c r="C43" s="259" t="s">
        <v>67</v>
      </c>
      <c r="D43" s="261">
        <f>D44+D45</f>
        <v>0</v>
      </c>
    </row>
    <row r="44" ht="14" customHeight="1" spans="1:4">
      <c r="A44" s="259" t="s">
        <v>68</v>
      </c>
      <c r="B44" s="83">
        <v>0</v>
      </c>
      <c r="C44" s="259" t="s">
        <v>61</v>
      </c>
      <c r="D44" s="261">
        <v>0</v>
      </c>
    </row>
    <row r="45" ht="14" customHeight="1" spans="1:4">
      <c r="A45" s="259" t="s">
        <v>69</v>
      </c>
      <c r="B45" s="83">
        <v>0</v>
      </c>
      <c r="C45" s="259" t="s">
        <v>63</v>
      </c>
      <c r="D45" s="261">
        <v>0</v>
      </c>
    </row>
    <row r="46" ht="14" customHeight="1" spans="1:4">
      <c r="A46" s="259"/>
      <c r="B46" s="83"/>
      <c r="C46" s="259" t="s">
        <v>70</v>
      </c>
      <c r="D46" s="261">
        <f>D47+D48</f>
        <v>0</v>
      </c>
    </row>
    <row r="47" ht="14" customHeight="1" spans="1:4">
      <c r="A47" s="259"/>
      <c r="B47" s="83"/>
      <c r="C47" s="259" t="s">
        <v>71</v>
      </c>
      <c r="D47" s="261">
        <v>0</v>
      </c>
    </row>
    <row r="48" ht="14" customHeight="1" spans="1:4">
      <c r="A48" s="259"/>
      <c r="B48" s="83"/>
      <c r="C48" s="259" t="s">
        <v>72</v>
      </c>
      <c r="D48" s="261">
        <v>0</v>
      </c>
    </row>
    <row r="49" ht="14" customHeight="1" spans="1:4">
      <c r="A49" s="259"/>
      <c r="B49" s="83"/>
      <c r="C49" s="259" t="s">
        <v>73</v>
      </c>
      <c r="D49" s="261">
        <f>D50+D51</f>
        <v>0</v>
      </c>
    </row>
    <row r="50" ht="14" customHeight="1" spans="1:4">
      <c r="A50" s="259"/>
      <c r="B50" s="83"/>
      <c r="C50" s="259" t="s">
        <v>71</v>
      </c>
      <c r="D50" s="261">
        <v>0</v>
      </c>
    </row>
    <row r="51" ht="14" customHeight="1" spans="1:4">
      <c r="A51" s="259"/>
      <c r="B51" s="83"/>
      <c r="C51" s="259" t="s">
        <v>72</v>
      </c>
      <c r="D51" s="261">
        <v>0</v>
      </c>
    </row>
    <row r="52" ht="14" customHeight="1" spans="1:4">
      <c r="A52" s="259"/>
      <c r="B52" s="83"/>
      <c r="C52" s="259" t="s">
        <v>74</v>
      </c>
      <c r="D52" s="261">
        <v>0</v>
      </c>
    </row>
    <row r="53" ht="14" customHeight="1" spans="1:4">
      <c r="A53" s="259"/>
      <c r="B53" s="83"/>
      <c r="C53" s="259" t="s">
        <v>75</v>
      </c>
      <c r="D53" s="261">
        <v>0</v>
      </c>
    </row>
    <row r="54" ht="14" customHeight="1" spans="1:4">
      <c r="A54" s="265" t="s">
        <v>76</v>
      </c>
      <c r="B54" s="266">
        <f>B37+B38</f>
        <v>8594373.49</v>
      </c>
      <c r="C54" s="265" t="s">
        <v>77</v>
      </c>
      <c r="D54" s="267">
        <f>D37+D38</f>
        <v>8594373.49</v>
      </c>
    </row>
  </sheetData>
  <mergeCells count="6">
    <mergeCell ref="A1:B1"/>
    <mergeCell ref="C1:D1"/>
    <mergeCell ref="A2:D2"/>
    <mergeCell ref="A3:B3"/>
    <mergeCell ref="A4:B4"/>
    <mergeCell ref="C4:D4"/>
  </mergeCells>
  <pageMargins left="0.554861111111111" right="0.554861111111111" top="0.409027777777778" bottom="0.409027777777778" header="0.5" footer="0.5"/>
  <pageSetup paperSize="9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9"/>
  <sheetViews>
    <sheetView zoomScale="145" zoomScaleNormal="145" topLeftCell="A14" workbookViewId="0">
      <selection activeCell="I18" sqref="I18"/>
    </sheetView>
  </sheetViews>
  <sheetFormatPr defaultColWidth="8.875" defaultRowHeight="14.25"/>
  <cols>
    <col min="1" max="1" width="10.0666666666667" style="27" customWidth="1"/>
    <col min="2" max="2" width="16.375" style="27" customWidth="1"/>
    <col min="3" max="3" width="23" style="27" customWidth="1"/>
    <col min="4" max="4" width="8.625" style="27" customWidth="1"/>
    <col min="5" max="5" width="16.5916666666667" style="27" customWidth="1"/>
    <col min="6" max="6" width="17.125" style="27" customWidth="1"/>
    <col min="7" max="7" width="19.75" style="27" customWidth="1"/>
    <col min="8" max="31" width="9" style="27" customWidth="1"/>
    <col min="32" max="223" width="8.875" style="27" customWidth="1"/>
    <col min="224" max="253" width="9" style="27" customWidth="1"/>
    <col min="254" max="254" width="9" style="27"/>
    <col min="255" max="16384" width="8.875" style="27"/>
  </cols>
  <sheetData>
    <row r="1" s="21" customFormat="1" ht="16.5" customHeight="1" spans="1:256">
      <c r="A1" s="28" t="s">
        <v>0</v>
      </c>
      <c r="B1" s="28"/>
      <c r="C1" s="29"/>
      <c r="D1" s="29"/>
      <c r="E1" s="29"/>
      <c r="F1" s="29"/>
      <c r="G1" s="46" t="s">
        <v>298</v>
      </c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</row>
    <row r="2" s="21" customFormat="1" ht="27" customHeight="1" spans="1:256">
      <c r="A2" s="30" t="s">
        <v>299</v>
      </c>
      <c r="B2" s="30"/>
      <c r="C2" s="30"/>
      <c r="D2" s="30"/>
      <c r="E2" s="30"/>
      <c r="F2" s="30"/>
      <c r="G2" s="30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</row>
    <row r="3" s="22" customFormat="1" customHeight="1" spans="1:256">
      <c r="A3" s="31" t="s">
        <v>300</v>
      </c>
      <c r="B3" s="31"/>
      <c r="C3" s="31"/>
      <c r="D3" s="31"/>
      <c r="E3" s="31"/>
      <c r="F3" s="31"/>
      <c r="G3" s="31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</row>
    <row r="4" s="22" customFormat="1" ht="16" customHeight="1" spans="1:256">
      <c r="A4" s="32" t="s">
        <v>301</v>
      </c>
      <c r="B4" s="33"/>
      <c r="C4" s="33"/>
      <c r="D4" s="34"/>
      <c r="E4" s="24"/>
      <c r="F4" s="47" t="s">
        <v>4</v>
      </c>
      <c r="G4" s="47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</row>
    <row r="5" s="22" customFormat="1" ht="23" customHeight="1" spans="1:256">
      <c r="A5" s="35" t="s">
        <v>153</v>
      </c>
      <c r="B5" s="35"/>
      <c r="C5" s="35" t="s">
        <v>302</v>
      </c>
      <c r="D5" s="35"/>
      <c r="E5" s="35"/>
      <c r="F5" s="35"/>
      <c r="G5" s="35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</row>
    <row r="6" s="22" customFormat="1" ht="23" customHeight="1" spans="1:256">
      <c r="A6" s="35" t="s">
        <v>303</v>
      </c>
      <c r="B6" s="35"/>
      <c r="C6" s="35" t="s">
        <v>304</v>
      </c>
      <c r="D6" s="35"/>
      <c r="E6" s="35" t="s">
        <v>305</v>
      </c>
      <c r="F6" s="35" t="s">
        <v>103</v>
      </c>
      <c r="G6" s="35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="22" customFormat="1" ht="23" customHeight="1" spans="1:256">
      <c r="A7" s="35" t="s">
        <v>306</v>
      </c>
      <c r="B7" s="36"/>
      <c r="C7" s="35" t="s">
        <v>307</v>
      </c>
      <c r="D7" s="35"/>
      <c r="E7" s="36" t="s">
        <v>308</v>
      </c>
      <c r="F7" s="48" t="s">
        <v>309</v>
      </c>
      <c r="G7" s="49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="22" customFormat="1" ht="23" customHeight="1" spans="1:256">
      <c r="A8" s="36" t="s">
        <v>310</v>
      </c>
      <c r="B8" s="37" t="s">
        <v>311</v>
      </c>
      <c r="C8" s="38"/>
      <c r="D8" s="39">
        <v>900</v>
      </c>
      <c r="E8" s="41"/>
      <c r="F8" s="41"/>
      <c r="G8" s="41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="22" customFormat="1" ht="23" customHeight="1" spans="1:256">
      <c r="A9" s="40"/>
      <c r="B9" s="37" t="s">
        <v>312</v>
      </c>
      <c r="C9" s="37"/>
      <c r="D9" s="41">
        <v>900</v>
      </c>
      <c r="E9" s="41"/>
      <c r="F9" s="41"/>
      <c r="G9" s="41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="22" customFormat="1" ht="24" customHeight="1" spans="1:256">
      <c r="A10" s="42"/>
      <c r="B10" s="37" t="s">
        <v>313</v>
      </c>
      <c r="C10" s="37"/>
      <c r="D10" s="41">
        <v>0</v>
      </c>
      <c r="E10" s="41"/>
      <c r="F10" s="41"/>
      <c r="G10" s="4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</row>
    <row r="11" s="23" customFormat="1" ht="41" customHeight="1" spans="1:256">
      <c r="A11" s="35" t="s">
        <v>314</v>
      </c>
      <c r="B11" s="43" t="s">
        <v>315</v>
      </c>
      <c r="C11" s="43"/>
      <c r="D11" s="43"/>
      <c r="E11" s="43"/>
      <c r="F11" s="43"/>
      <c r="G11" s="4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="23" customFormat="1" ht="23" customHeight="1" spans="1:256">
      <c r="A12" s="35" t="s">
        <v>316</v>
      </c>
      <c r="B12" s="35" t="s">
        <v>317</v>
      </c>
      <c r="C12" s="35" t="s">
        <v>318</v>
      </c>
      <c r="D12" s="44" t="s">
        <v>319</v>
      </c>
      <c r="E12" s="50"/>
      <c r="F12" s="51"/>
      <c r="G12" s="35" t="s">
        <v>320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="23" customFormat="1" ht="50" customHeight="1" spans="1:256">
      <c r="A13" s="35"/>
      <c r="B13" s="35" t="s">
        <v>321</v>
      </c>
      <c r="C13" s="36" t="s">
        <v>322</v>
      </c>
      <c r="D13" s="45" t="s">
        <v>323</v>
      </c>
      <c r="E13" s="52"/>
      <c r="F13" s="53"/>
      <c r="G13" s="35">
        <v>3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="23" customFormat="1" ht="46" customHeight="1" spans="1:256">
      <c r="A14" s="35"/>
      <c r="B14" s="35"/>
      <c r="C14" s="36" t="s">
        <v>324</v>
      </c>
      <c r="D14" s="45" t="s">
        <v>325</v>
      </c>
      <c r="E14" s="52"/>
      <c r="F14" s="53"/>
      <c r="G14" s="35" t="s">
        <v>326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="23" customFormat="1" ht="23" customHeight="1" spans="1:256">
      <c r="A15" s="35"/>
      <c r="B15" s="35"/>
      <c r="C15" s="36" t="s">
        <v>327</v>
      </c>
      <c r="D15" s="45" t="s">
        <v>328</v>
      </c>
      <c r="E15" s="52"/>
      <c r="F15" s="53"/>
      <c r="G15" s="35">
        <v>100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</row>
    <row r="16" s="23" customFormat="1" ht="38" customHeight="1" spans="1:256">
      <c r="A16" s="35"/>
      <c r="B16" s="35"/>
      <c r="C16" s="40"/>
      <c r="D16" s="45" t="s">
        <v>329</v>
      </c>
      <c r="E16" s="52"/>
      <c r="F16" s="53"/>
      <c r="G16" s="35">
        <v>100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</row>
    <row r="17" s="23" customFormat="1" ht="39" customHeight="1" spans="1:256">
      <c r="A17" s="35"/>
      <c r="B17" s="35"/>
      <c r="C17" s="36" t="s">
        <v>330</v>
      </c>
      <c r="D17" s="45" t="s">
        <v>331</v>
      </c>
      <c r="E17" s="52"/>
      <c r="F17" s="53"/>
      <c r="G17" s="35">
        <v>100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="23" customFormat="1" ht="53" customHeight="1" spans="1:256">
      <c r="A18" s="35"/>
      <c r="B18" s="35" t="s">
        <v>332</v>
      </c>
      <c r="C18" s="36" t="s">
        <v>333</v>
      </c>
      <c r="D18" s="45" t="s">
        <v>334</v>
      </c>
      <c r="E18" s="52"/>
      <c r="F18" s="53"/>
      <c r="G18" s="35" t="s">
        <v>297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</row>
    <row r="19" s="24" customFormat="1" ht="38" customHeight="1" spans="1:7">
      <c r="A19" s="35"/>
      <c r="B19" s="35"/>
      <c r="C19" s="36" t="s">
        <v>335</v>
      </c>
      <c r="D19" s="45" t="s">
        <v>336</v>
      </c>
      <c r="E19" s="52"/>
      <c r="F19" s="53"/>
      <c r="G19" s="35">
        <v>100</v>
      </c>
    </row>
    <row r="20" s="24" customFormat="1" ht="32" customHeight="1" spans="1:7">
      <c r="A20" s="35"/>
      <c r="B20" s="35"/>
      <c r="C20" s="36" t="s">
        <v>337</v>
      </c>
      <c r="D20" s="45" t="s">
        <v>334</v>
      </c>
      <c r="E20" s="52"/>
      <c r="F20" s="53"/>
      <c r="G20" s="35" t="s">
        <v>297</v>
      </c>
    </row>
    <row r="21" s="24" customFormat="1" ht="47" customHeight="1" spans="1:7">
      <c r="A21" s="35"/>
      <c r="B21" s="35"/>
      <c r="C21" s="36" t="s">
        <v>338</v>
      </c>
      <c r="D21" s="45" t="s">
        <v>339</v>
      </c>
      <c r="E21" s="52"/>
      <c r="F21" s="53"/>
      <c r="G21" s="35" t="s">
        <v>326</v>
      </c>
    </row>
    <row r="22" s="24" customFormat="1" ht="49" customHeight="1" spans="1:7">
      <c r="A22" s="35"/>
      <c r="B22" s="35" t="s">
        <v>340</v>
      </c>
      <c r="C22" s="35" t="s">
        <v>341</v>
      </c>
      <c r="D22" s="45" t="s">
        <v>342</v>
      </c>
      <c r="E22" s="52"/>
      <c r="F22" s="53"/>
      <c r="G22" s="35" t="s">
        <v>343</v>
      </c>
    </row>
    <row r="23" s="25" customFormat="1" spans="1:256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</row>
    <row r="24" s="25" customFormat="1" spans="1:256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</row>
    <row r="25" s="25" customFormat="1" spans="1:256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</row>
    <row r="26" s="25" customFormat="1" spans="1:25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</row>
    <row r="27" s="25" customFormat="1" spans="1:256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</row>
    <row r="28" s="25" customFormat="1" spans="1:256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</row>
    <row r="29" s="26" customFormat="1" spans="1:256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</row>
  </sheetData>
  <mergeCells count="36">
    <mergeCell ref="A1:B1"/>
    <mergeCell ref="A2:G2"/>
    <mergeCell ref="A3:G3"/>
    <mergeCell ref="A4:C4"/>
    <mergeCell ref="F4:G4"/>
    <mergeCell ref="A5:B5"/>
    <mergeCell ref="C5:G5"/>
    <mergeCell ref="A6:B6"/>
    <mergeCell ref="C6:D6"/>
    <mergeCell ref="F6:G6"/>
    <mergeCell ref="A7:B7"/>
    <mergeCell ref="C7:D7"/>
    <mergeCell ref="F7:G7"/>
    <mergeCell ref="B8:C8"/>
    <mergeCell ref="D8:G8"/>
    <mergeCell ref="B9:C9"/>
    <mergeCell ref="D9:G9"/>
    <mergeCell ref="B10:C10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8:A10"/>
    <mergeCell ref="A12:A22"/>
    <mergeCell ref="B13:B17"/>
    <mergeCell ref="B18:B21"/>
    <mergeCell ref="C15:C16"/>
  </mergeCells>
  <pageMargins left="0.554861111111111" right="0.554861111111111" top="0.802777777777778" bottom="0.802777777777778" header="0.5" footer="0.5"/>
  <pageSetup paperSize="9" scale="83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view="pageBreakPreview" zoomScale="75" zoomScaleNormal="75" workbookViewId="0">
      <selection activeCell="J19" sqref="J19:J20"/>
    </sheetView>
  </sheetViews>
  <sheetFormatPr defaultColWidth="8.875" defaultRowHeight="14.25"/>
  <cols>
    <col min="1" max="1" width="7" style="4" customWidth="1"/>
    <col min="2" max="4" width="8.25" style="4" customWidth="1"/>
    <col min="5" max="5" width="10.5" style="4" customWidth="1"/>
    <col min="6" max="6" width="10.875" style="4" customWidth="1"/>
    <col min="7" max="7" width="8" style="4" customWidth="1"/>
    <col min="8" max="8" width="17.75" style="4" customWidth="1"/>
    <col min="9" max="11" width="8.625" style="4" customWidth="1"/>
    <col min="12" max="13" width="10.875" style="4" customWidth="1"/>
    <col min="14" max="14" width="8.5" style="4" customWidth="1"/>
    <col min="15" max="15" width="18.625" style="4" customWidth="1"/>
    <col min="16" max="16" width="7.25" style="4" customWidth="1"/>
    <col min="17" max="16384" width="8.875" style="4"/>
  </cols>
  <sheetData>
    <row r="1" ht="24" customHeight="1" spans="1:14">
      <c r="A1" s="5" t="s">
        <v>344</v>
      </c>
      <c r="B1" s="5"/>
      <c r="C1" s="6"/>
      <c r="D1" s="6"/>
      <c r="E1" s="6"/>
      <c r="F1" s="6"/>
      <c r="G1" s="6"/>
      <c r="I1" s="6"/>
      <c r="J1" s="6"/>
      <c r="K1" s="6"/>
      <c r="L1" s="6"/>
      <c r="M1" s="6"/>
      <c r="N1" s="6"/>
    </row>
    <row r="2" ht="63.95" customHeight="1" spans="1:16">
      <c r="A2" s="7" t="s">
        <v>345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4.95" customHeight="1" spans="1:16">
      <c r="A3" s="8" t="s">
        <v>346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1" customFormat="1" ht="33" customHeight="1" spans="1:16">
      <c r="A4" s="9" t="s">
        <v>347</v>
      </c>
      <c r="B4" s="10" t="s">
        <v>348</v>
      </c>
      <c r="C4" s="11"/>
      <c r="D4" s="11"/>
      <c r="E4" s="11"/>
      <c r="F4" s="11"/>
      <c r="G4" s="11"/>
      <c r="H4" s="20"/>
      <c r="I4" s="10" t="s">
        <v>349</v>
      </c>
      <c r="J4" s="11"/>
      <c r="K4" s="11"/>
      <c r="L4" s="11"/>
      <c r="M4" s="11"/>
      <c r="N4" s="11"/>
      <c r="O4" s="20"/>
      <c r="P4" s="9" t="s">
        <v>350</v>
      </c>
    </row>
    <row r="5" s="1" customFormat="1" ht="33" customHeight="1" spans="1:16">
      <c r="A5" s="12"/>
      <c r="B5" s="13" t="s">
        <v>351</v>
      </c>
      <c r="C5" s="13"/>
      <c r="D5" s="13"/>
      <c r="E5" s="13" t="s">
        <v>352</v>
      </c>
      <c r="F5" s="13"/>
      <c r="G5" s="13"/>
      <c r="H5" s="9" t="s">
        <v>353</v>
      </c>
      <c r="I5" s="13" t="s">
        <v>351</v>
      </c>
      <c r="J5" s="13"/>
      <c r="K5" s="13"/>
      <c r="L5" s="13" t="s">
        <v>352</v>
      </c>
      <c r="M5" s="13"/>
      <c r="N5" s="13"/>
      <c r="O5" s="9" t="s">
        <v>354</v>
      </c>
      <c r="P5" s="12"/>
    </row>
    <row r="6" s="1" customFormat="1" ht="33" customHeight="1" spans="1:16">
      <c r="A6" s="14"/>
      <c r="B6" s="13" t="s">
        <v>355</v>
      </c>
      <c r="C6" s="13" t="s">
        <v>356</v>
      </c>
      <c r="D6" s="13" t="s">
        <v>357</v>
      </c>
      <c r="E6" s="13" t="s">
        <v>358</v>
      </c>
      <c r="F6" s="13" t="s">
        <v>359</v>
      </c>
      <c r="G6" s="13" t="s">
        <v>357</v>
      </c>
      <c r="H6" s="14"/>
      <c r="I6" s="13" t="s">
        <v>355</v>
      </c>
      <c r="J6" s="13" t="s">
        <v>360</v>
      </c>
      <c r="K6" s="13" t="s">
        <v>361</v>
      </c>
      <c r="L6" s="13" t="s">
        <v>362</v>
      </c>
      <c r="M6" s="13" t="s">
        <v>363</v>
      </c>
      <c r="N6" s="13" t="s">
        <v>361</v>
      </c>
      <c r="O6" s="14"/>
      <c r="P6" s="14"/>
    </row>
    <row r="7" s="1" customFormat="1" ht="33" customHeight="1" spans="1:16">
      <c r="A7" s="14"/>
      <c r="B7" s="13">
        <v>2</v>
      </c>
      <c r="C7" s="14">
        <v>3</v>
      </c>
      <c r="D7" s="13">
        <v>4</v>
      </c>
      <c r="E7" s="14">
        <v>5</v>
      </c>
      <c r="F7" s="13">
        <v>6</v>
      </c>
      <c r="G7" s="14">
        <v>7</v>
      </c>
      <c r="H7" s="13">
        <v>8</v>
      </c>
      <c r="I7" s="14">
        <v>9</v>
      </c>
      <c r="J7" s="13">
        <v>10</v>
      </c>
      <c r="K7" s="14">
        <v>11</v>
      </c>
      <c r="L7" s="13">
        <v>12</v>
      </c>
      <c r="M7" s="14">
        <v>13</v>
      </c>
      <c r="N7" s="13">
        <v>14</v>
      </c>
      <c r="O7" s="14">
        <v>15</v>
      </c>
      <c r="P7" s="13">
        <v>16</v>
      </c>
    </row>
    <row r="8" s="2" customFormat="1" ht="44.1" customHeight="1" spans="1:16">
      <c r="A8" s="15">
        <v>1</v>
      </c>
      <c r="B8" s="16"/>
      <c r="C8" s="16"/>
      <c r="D8" s="16"/>
      <c r="E8" s="16"/>
      <c r="F8" s="16"/>
      <c r="G8" s="16"/>
      <c r="H8" s="15" t="s">
        <v>364</v>
      </c>
      <c r="I8" s="16"/>
      <c r="J8" s="16"/>
      <c r="K8" s="16"/>
      <c r="L8" s="16"/>
      <c r="M8" s="16"/>
      <c r="N8" s="16"/>
      <c r="O8" s="15" t="s">
        <v>364</v>
      </c>
      <c r="P8" s="16"/>
    </row>
    <row r="9" s="3" customFormat="1" ht="44.1" customHeight="1" spans="1:16">
      <c r="A9" s="17">
        <v>2</v>
      </c>
      <c r="B9" s="18"/>
      <c r="C9" s="18"/>
      <c r="D9" s="18"/>
      <c r="E9" s="18"/>
      <c r="F9" s="18"/>
      <c r="G9" s="18"/>
      <c r="H9" s="15" t="s">
        <v>364</v>
      </c>
      <c r="I9" s="18"/>
      <c r="J9" s="18"/>
      <c r="K9" s="18"/>
      <c r="L9" s="18"/>
      <c r="M9" s="18"/>
      <c r="N9" s="18"/>
      <c r="O9" s="15" t="s">
        <v>364</v>
      </c>
      <c r="P9" s="18"/>
    </row>
    <row r="10" s="3" customFormat="1" ht="44.1" customHeight="1" spans="1:16">
      <c r="A10" s="17">
        <v>3</v>
      </c>
      <c r="B10" s="18"/>
      <c r="C10" s="18"/>
      <c r="D10" s="18"/>
      <c r="E10" s="18"/>
      <c r="F10" s="18"/>
      <c r="G10" s="18"/>
      <c r="H10" s="15" t="s">
        <v>364</v>
      </c>
      <c r="I10" s="18"/>
      <c r="J10" s="18"/>
      <c r="K10" s="18"/>
      <c r="L10" s="18"/>
      <c r="M10" s="18"/>
      <c r="N10" s="18"/>
      <c r="O10" s="15" t="s">
        <v>364</v>
      </c>
      <c r="P10" s="18"/>
    </row>
    <row r="11" s="3" customFormat="1" ht="44.1" customHeight="1" spans="1:16">
      <c r="A11" s="17">
        <v>4</v>
      </c>
      <c r="B11" s="18"/>
      <c r="C11" s="18"/>
      <c r="D11" s="18"/>
      <c r="E11" s="18"/>
      <c r="F11" s="18"/>
      <c r="G11" s="18"/>
      <c r="H11" s="15" t="s">
        <v>364</v>
      </c>
      <c r="I11" s="18"/>
      <c r="J11" s="18"/>
      <c r="K11" s="18"/>
      <c r="L11" s="18"/>
      <c r="M11" s="18"/>
      <c r="N11" s="18"/>
      <c r="O11" s="15" t="s">
        <v>364</v>
      </c>
      <c r="P11" s="18"/>
    </row>
    <row r="12" s="3" customFormat="1" ht="44.1" customHeight="1" spans="1:16">
      <c r="A12" s="17">
        <v>5</v>
      </c>
      <c r="B12" s="18"/>
      <c r="C12" s="18"/>
      <c r="D12" s="18"/>
      <c r="E12" s="18"/>
      <c r="F12" s="18"/>
      <c r="G12" s="18"/>
      <c r="H12" s="15" t="s">
        <v>364</v>
      </c>
      <c r="I12" s="18"/>
      <c r="J12" s="18"/>
      <c r="K12" s="18"/>
      <c r="L12" s="18"/>
      <c r="M12" s="18"/>
      <c r="N12" s="18"/>
      <c r="O12" s="15" t="s">
        <v>364</v>
      </c>
      <c r="P12" s="18"/>
    </row>
    <row r="13" ht="30.95" customHeight="1" spans="1:15">
      <c r="A13" s="19" t="s">
        <v>365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</sheetData>
  <mergeCells count="14">
    <mergeCell ref="A1:B1"/>
    <mergeCell ref="A2:P2"/>
    <mergeCell ref="A3:P3"/>
    <mergeCell ref="B4:H4"/>
    <mergeCell ref="I4:O4"/>
    <mergeCell ref="B5:D5"/>
    <mergeCell ref="E5:G5"/>
    <mergeCell ref="I5:K5"/>
    <mergeCell ref="L5:N5"/>
    <mergeCell ref="A13:O13"/>
    <mergeCell ref="A4:A6"/>
    <mergeCell ref="H5:H6"/>
    <mergeCell ref="O5:O6"/>
    <mergeCell ref="P4:P6"/>
  </mergeCells>
  <printOptions horizontalCentered="1"/>
  <pageMargins left="0.75" right="0.75" top="0.83" bottom="1" header="0.51" footer="0.51"/>
  <pageSetup paperSize="9" scale="78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zoomScale="145" zoomScaleNormal="145" workbookViewId="0">
      <selection activeCell="L13" sqref="L13"/>
    </sheetView>
  </sheetViews>
  <sheetFormatPr defaultColWidth="9" defaultRowHeight="13.5" outlineLevelRow="6"/>
  <cols>
    <col min="8" max="8" width="11" customWidth="1"/>
    <col min="9" max="9" width="6.71666666666667" customWidth="1"/>
    <col min="11" max="11" width="6.025" customWidth="1"/>
    <col min="12" max="12" width="6.11666666666667" customWidth="1"/>
    <col min="13" max="13" width="9.825" customWidth="1"/>
    <col min="17" max="17" width="6.75" customWidth="1"/>
    <col min="18" max="18" width="6.5" customWidth="1"/>
  </cols>
  <sheetData>
    <row r="1" ht="20.25" spans="1:18">
      <c r="A1" s="54" t="s">
        <v>0</v>
      </c>
      <c r="P1" s="246" t="s">
        <v>78</v>
      </c>
      <c r="Q1" s="247"/>
      <c r="R1" s="247"/>
    </row>
    <row r="2" ht="25.5" customHeight="1" spans="1:18">
      <c r="A2" s="235" t="s">
        <v>79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</row>
    <row r="3" ht="15" customHeight="1" spans="1:18">
      <c r="A3" s="236" t="s">
        <v>3</v>
      </c>
      <c r="B3" s="236"/>
      <c r="C3" s="236"/>
      <c r="D3" s="236"/>
      <c r="E3" s="236"/>
      <c r="F3" s="236"/>
      <c r="G3" s="236"/>
      <c r="H3" s="236"/>
      <c r="I3" s="245"/>
      <c r="J3" s="245"/>
      <c r="K3" s="245"/>
      <c r="L3" s="245"/>
      <c r="M3" s="245"/>
      <c r="N3" s="245"/>
      <c r="O3" s="245"/>
      <c r="P3" s="245"/>
      <c r="Q3" s="248" t="s">
        <v>80</v>
      </c>
      <c r="R3" s="248"/>
    </row>
    <row r="4" ht="15" customHeight="1" spans="1:18">
      <c r="A4" s="78" t="s">
        <v>81</v>
      </c>
      <c r="B4" s="78" t="s">
        <v>82</v>
      </c>
      <c r="C4" s="59" t="s">
        <v>83</v>
      </c>
      <c r="D4" s="59" t="s">
        <v>84</v>
      </c>
      <c r="E4" s="59"/>
      <c r="F4" s="59"/>
      <c r="G4" s="59" t="s">
        <v>85</v>
      </c>
      <c r="H4" s="59"/>
      <c r="I4" s="59" t="s">
        <v>86</v>
      </c>
      <c r="J4" s="59" t="s">
        <v>87</v>
      </c>
      <c r="K4" s="59" t="s">
        <v>88</v>
      </c>
      <c r="L4" s="59" t="s">
        <v>89</v>
      </c>
      <c r="M4" s="78" t="s">
        <v>90</v>
      </c>
      <c r="N4" s="59" t="s">
        <v>91</v>
      </c>
      <c r="O4" s="59"/>
      <c r="P4" s="59"/>
      <c r="Q4" s="59" t="s">
        <v>92</v>
      </c>
      <c r="R4" s="59" t="s">
        <v>93</v>
      </c>
    </row>
    <row r="5" ht="48" spans="1:18">
      <c r="A5" s="80"/>
      <c r="B5" s="237"/>
      <c r="C5" s="59"/>
      <c r="D5" s="59" t="s">
        <v>94</v>
      </c>
      <c r="E5" s="59" t="s">
        <v>95</v>
      </c>
      <c r="F5" s="59" t="s">
        <v>96</v>
      </c>
      <c r="G5" s="59" t="s">
        <v>97</v>
      </c>
      <c r="H5" s="59" t="s">
        <v>98</v>
      </c>
      <c r="I5" s="59"/>
      <c r="J5" s="59"/>
      <c r="K5" s="59"/>
      <c r="L5" s="59"/>
      <c r="M5" s="80"/>
      <c r="N5" s="59" t="s">
        <v>94</v>
      </c>
      <c r="O5" s="59" t="s">
        <v>99</v>
      </c>
      <c r="P5" s="59" t="s">
        <v>100</v>
      </c>
      <c r="Q5" s="59"/>
      <c r="R5" s="59"/>
    </row>
    <row r="6" ht="24" customHeight="1" spans="1:18">
      <c r="A6" s="238" t="s">
        <v>101</v>
      </c>
      <c r="B6" s="238" t="s">
        <v>101</v>
      </c>
      <c r="C6" s="238">
        <v>1</v>
      </c>
      <c r="D6" s="238">
        <v>2</v>
      </c>
      <c r="E6" s="238">
        <v>3</v>
      </c>
      <c r="F6" s="238">
        <v>4</v>
      </c>
      <c r="G6" s="238">
        <v>5</v>
      </c>
      <c r="H6" s="238">
        <v>6</v>
      </c>
      <c r="I6" s="238">
        <v>7</v>
      </c>
      <c r="J6" s="238">
        <v>8</v>
      </c>
      <c r="K6" s="238">
        <v>9</v>
      </c>
      <c r="L6" s="238">
        <v>10</v>
      </c>
      <c r="M6" s="238">
        <v>11</v>
      </c>
      <c r="N6" s="238">
        <v>12</v>
      </c>
      <c r="O6" s="238">
        <v>13</v>
      </c>
      <c r="P6" s="238">
        <v>14</v>
      </c>
      <c r="Q6" s="238">
        <v>15</v>
      </c>
      <c r="R6" s="238">
        <v>16</v>
      </c>
    </row>
    <row r="7" ht="24" customHeight="1" spans="1:18">
      <c r="A7" s="268" t="s">
        <v>102</v>
      </c>
      <c r="B7" s="240" t="s">
        <v>103</v>
      </c>
      <c r="C7" s="241">
        <f>D7+M7</f>
        <v>8594373.49</v>
      </c>
      <c r="D7" s="242">
        <v>1855383</v>
      </c>
      <c r="E7" s="243">
        <v>1854483</v>
      </c>
      <c r="F7" s="244">
        <v>900</v>
      </c>
      <c r="G7" s="244">
        <v>0</v>
      </c>
      <c r="H7" s="244">
        <v>0</v>
      </c>
      <c r="I7" s="244">
        <v>0</v>
      </c>
      <c r="J7" s="244">
        <v>0</v>
      </c>
      <c r="K7" s="244">
        <v>0</v>
      </c>
      <c r="L7" s="244">
        <v>0</v>
      </c>
      <c r="M7" s="244">
        <v>6738990.49</v>
      </c>
      <c r="N7" s="244">
        <v>0</v>
      </c>
      <c r="O7" s="244">
        <v>0</v>
      </c>
      <c r="P7" s="244">
        <v>0</v>
      </c>
      <c r="Q7" s="244">
        <v>0</v>
      </c>
      <c r="R7" s="244">
        <v>0</v>
      </c>
    </row>
  </sheetData>
  <mergeCells count="17">
    <mergeCell ref="P1:R1"/>
    <mergeCell ref="A2:R2"/>
    <mergeCell ref="A3:H3"/>
    <mergeCell ref="Q3:R3"/>
    <mergeCell ref="D4:F4"/>
    <mergeCell ref="G4:H4"/>
    <mergeCell ref="N4:P4"/>
    <mergeCell ref="A4:A5"/>
    <mergeCell ref="B4:B5"/>
    <mergeCell ref="C4:C5"/>
    <mergeCell ref="I4:I5"/>
    <mergeCell ref="J4:J5"/>
    <mergeCell ref="K4:K5"/>
    <mergeCell ref="L4:L5"/>
    <mergeCell ref="M4:M5"/>
    <mergeCell ref="Q4:Q5"/>
    <mergeCell ref="R4:R5"/>
  </mergeCells>
  <pageMargins left="0.75" right="0.75" top="1" bottom="1" header="0.5" footer="0.5"/>
  <pageSetup paperSize="9" scale="7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zoomScale="130" zoomScaleNormal="130" topLeftCell="A10" workbookViewId="0">
      <selection activeCell="B32" sqref="B32"/>
    </sheetView>
  </sheetViews>
  <sheetFormatPr defaultColWidth="9" defaultRowHeight="13.5"/>
  <cols>
    <col min="1" max="1" width="13.5" customWidth="1"/>
    <col min="2" max="2" width="24.0666666666667" customWidth="1"/>
    <col min="3" max="3" width="18.7416666666667" customWidth="1"/>
    <col min="4" max="4" width="13.125" customWidth="1"/>
    <col min="5" max="5" width="12.5833333333333" customWidth="1"/>
    <col min="6" max="6" width="11.25" customWidth="1"/>
    <col min="7" max="7" width="15.2333333333333" customWidth="1"/>
    <col min="8" max="8" width="13.2" customWidth="1"/>
    <col min="9" max="9" width="10.625" customWidth="1"/>
  </cols>
  <sheetData>
    <row r="1" ht="18.75" spans="1:9">
      <c r="A1" s="211" t="s">
        <v>0</v>
      </c>
      <c r="I1" s="89" t="s">
        <v>104</v>
      </c>
    </row>
    <row r="2" ht="25" customHeight="1" spans="1:9">
      <c r="A2" s="74" t="s">
        <v>105</v>
      </c>
      <c r="B2" s="75"/>
      <c r="C2" s="75"/>
      <c r="D2" s="75"/>
      <c r="E2" s="75"/>
      <c r="F2" s="75"/>
      <c r="G2" s="75"/>
      <c r="H2" s="75"/>
      <c r="I2" s="75"/>
    </row>
    <row r="3" ht="15" customHeight="1" spans="1:9">
      <c r="A3" s="212" t="s">
        <v>106</v>
      </c>
      <c r="B3" s="212"/>
      <c r="C3" s="213"/>
      <c r="D3" s="213"/>
      <c r="E3" s="213"/>
      <c r="F3" s="213"/>
      <c r="G3" s="213"/>
      <c r="H3" s="213"/>
      <c r="I3" s="233" t="s">
        <v>4</v>
      </c>
    </row>
    <row r="4" ht="15" customHeight="1" spans="1:9">
      <c r="A4" s="61" t="s">
        <v>107</v>
      </c>
      <c r="B4" s="61"/>
      <c r="C4" s="214" t="s">
        <v>108</v>
      </c>
      <c r="D4" s="215" t="s">
        <v>109</v>
      </c>
      <c r="E4" s="226"/>
      <c r="F4" s="226"/>
      <c r="G4" s="226"/>
      <c r="H4" s="76" t="s">
        <v>110</v>
      </c>
      <c r="I4" s="77"/>
    </row>
    <row r="5" ht="15" customHeight="1" spans="1:9">
      <c r="A5" s="61"/>
      <c r="B5" s="61"/>
      <c r="C5" s="214"/>
      <c r="D5" s="216"/>
      <c r="E5" s="227"/>
      <c r="F5" s="227"/>
      <c r="G5" s="227"/>
      <c r="H5" s="228"/>
      <c r="I5" s="234"/>
    </row>
    <row r="6" ht="13" customHeight="1" spans="1:9">
      <c r="A6" s="61"/>
      <c r="B6" s="61"/>
      <c r="C6" s="214"/>
      <c r="D6" s="61" t="s">
        <v>83</v>
      </c>
      <c r="E6" s="61" t="s">
        <v>111</v>
      </c>
      <c r="F6" s="61" t="s">
        <v>112</v>
      </c>
      <c r="G6" s="229" t="s">
        <v>90</v>
      </c>
      <c r="H6" s="59" t="s">
        <v>113</v>
      </c>
      <c r="I6" s="59" t="s">
        <v>114</v>
      </c>
    </row>
    <row r="7" spans="1:9">
      <c r="A7" s="61" t="s">
        <v>115</v>
      </c>
      <c r="B7" s="61" t="s">
        <v>116</v>
      </c>
      <c r="C7" s="214"/>
      <c r="D7" s="61"/>
      <c r="E7" s="61"/>
      <c r="F7" s="61"/>
      <c r="G7" s="230"/>
      <c r="H7" s="59"/>
      <c r="I7" s="59"/>
    </row>
    <row r="8" spans="1:9">
      <c r="A8" s="217" t="s">
        <v>101</v>
      </c>
      <c r="B8" s="217" t="s">
        <v>101</v>
      </c>
      <c r="C8" s="217">
        <v>1</v>
      </c>
      <c r="D8" s="217">
        <v>2</v>
      </c>
      <c r="E8" s="217">
        <v>3</v>
      </c>
      <c r="F8" s="217">
        <v>4</v>
      </c>
      <c r="G8" s="217"/>
      <c r="H8" s="217">
        <v>5</v>
      </c>
      <c r="I8" s="217">
        <v>6</v>
      </c>
    </row>
    <row r="9" ht="13" customHeight="1" spans="1:9">
      <c r="A9" s="152">
        <v>208</v>
      </c>
      <c r="B9" s="153" t="s">
        <v>117</v>
      </c>
      <c r="C9" s="218">
        <f>C10</f>
        <v>288561</v>
      </c>
      <c r="D9" s="218">
        <f>D10</f>
        <v>301093</v>
      </c>
      <c r="E9" s="218">
        <f>E10</f>
        <v>301093</v>
      </c>
      <c r="F9" s="218">
        <f>F10</f>
        <v>0</v>
      </c>
      <c r="G9" s="218">
        <f>G10</f>
        <v>0</v>
      </c>
      <c r="H9" s="231">
        <f t="shared" ref="H9:H21" si="0">D9-C9</f>
        <v>12532</v>
      </c>
      <c r="I9" s="95">
        <f>D9/C9-1</f>
        <v>0.0434292922467001</v>
      </c>
    </row>
    <row r="10" ht="13" customHeight="1" spans="1:9">
      <c r="A10" s="152">
        <v>20805</v>
      </c>
      <c r="B10" s="153" t="s">
        <v>118</v>
      </c>
      <c r="C10" s="219">
        <f>C11+C12+C13</f>
        <v>288561</v>
      </c>
      <c r="D10" s="219">
        <f>D11+D12+D13</f>
        <v>301093</v>
      </c>
      <c r="E10" s="219">
        <f>E11+E12+E13</f>
        <v>301093</v>
      </c>
      <c r="F10" s="219">
        <f>F11+F12+F13</f>
        <v>0</v>
      </c>
      <c r="G10" s="219">
        <f>G11+G12+G13</f>
        <v>0</v>
      </c>
      <c r="H10" s="231">
        <f t="shared" si="0"/>
        <v>12532</v>
      </c>
      <c r="I10" s="95">
        <f t="shared" ref="I9:I21" si="1">D10/C10-1</f>
        <v>0.0434292922467001</v>
      </c>
    </row>
    <row r="11" ht="13" customHeight="1" spans="1:9">
      <c r="A11" s="156">
        <v>2080502</v>
      </c>
      <c r="B11" s="157" t="s">
        <v>119</v>
      </c>
      <c r="C11" s="220">
        <v>93603</v>
      </c>
      <c r="D11" s="221">
        <v>89092</v>
      </c>
      <c r="E11" s="221">
        <v>89092</v>
      </c>
      <c r="F11" s="219">
        <v>0</v>
      </c>
      <c r="G11" s="219">
        <v>0</v>
      </c>
      <c r="H11" s="231">
        <f t="shared" si="0"/>
        <v>-4511</v>
      </c>
      <c r="I11" s="95">
        <f t="shared" si="1"/>
        <v>-0.0481928998002201</v>
      </c>
    </row>
    <row r="12" ht="13" customHeight="1" spans="1:9">
      <c r="A12" s="159">
        <v>2080505</v>
      </c>
      <c r="B12" s="160" t="s">
        <v>120</v>
      </c>
      <c r="C12" s="222">
        <v>129972</v>
      </c>
      <c r="D12" s="218">
        <v>141334</v>
      </c>
      <c r="E12" s="218">
        <v>141334</v>
      </c>
      <c r="F12" s="232">
        <v>0</v>
      </c>
      <c r="G12" s="232">
        <v>0</v>
      </c>
      <c r="H12" s="231">
        <f t="shared" si="0"/>
        <v>11362</v>
      </c>
      <c r="I12" s="95">
        <f t="shared" si="1"/>
        <v>0.0874188286707906</v>
      </c>
    </row>
    <row r="13" ht="13" customHeight="1" spans="1:9">
      <c r="A13" s="161" t="s">
        <v>121</v>
      </c>
      <c r="B13" s="161" t="s">
        <v>122</v>
      </c>
      <c r="C13" s="220">
        <v>64986</v>
      </c>
      <c r="D13" s="221">
        <v>70667</v>
      </c>
      <c r="E13" s="221">
        <v>70667</v>
      </c>
      <c r="F13" s="219">
        <v>0</v>
      </c>
      <c r="G13" s="219">
        <v>0</v>
      </c>
      <c r="H13" s="231">
        <f t="shared" si="0"/>
        <v>5681</v>
      </c>
      <c r="I13" s="95">
        <f t="shared" si="1"/>
        <v>0.0874188286707906</v>
      </c>
    </row>
    <row r="14" ht="13" customHeight="1" spans="1:9">
      <c r="A14" s="81">
        <v>210</v>
      </c>
      <c r="B14" s="82" t="s">
        <v>123</v>
      </c>
      <c r="C14" s="219">
        <f>C15</f>
        <v>68181</v>
      </c>
      <c r="D14" s="221">
        <f>D15</f>
        <v>73102</v>
      </c>
      <c r="E14" s="221">
        <f>E15</f>
        <v>73102</v>
      </c>
      <c r="F14" s="219">
        <f>F15</f>
        <v>0</v>
      </c>
      <c r="G14" s="219">
        <f>G15</f>
        <v>0</v>
      </c>
      <c r="H14" s="231">
        <f t="shared" si="0"/>
        <v>4921</v>
      </c>
      <c r="I14" s="95">
        <f t="shared" si="1"/>
        <v>0.07217553277306</v>
      </c>
    </row>
    <row r="15" ht="13" customHeight="1" spans="1:9">
      <c r="A15" s="81">
        <v>21011</v>
      </c>
      <c r="B15" s="82" t="s">
        <v>124</v>
      </c>
      <c r="C15" s="223">
        <f>C16+C17</f>
        <v>68181</v>
      </c>
      <c r="D15" s="223">
        <f>D16+D17</f>
        <v>73102</v>
      </c>
      <c r="E15" s="223">
        <f>E16+E17</f>
        <v>73102</v>
      </c>
      <c r="F15" s="218">
        <f>F16+F17</f>
        <v>0</v>
      </c>
      <c r="G15" s="218">
        <f>G16+G17</f>
        <v>0</v>
      </c>
      <c r="H15" s="231">
        <f t="shared" si="0"/>
        <v>4921</v>
      </c>
      <c r="I15" s="95">
        <f t="shared" si="1"/>
        <v>0.07217553277306</v>
      </c>
    </row>
    <row r="16" ht="13" customHeight="1" spans="1:9">
      <c r="A16" s="163">
        <v>2101102</v>
      </c>
      <c r="B16" s="164" t="s">
        <v>125</v>
      </c>
      <c r="C16" s="223">
        <v>52181</v>
      </c>
      <c r="D16" s="223">
        <v>58102</v>
      </c>
      <c r="E16" s="223">
        <v>58102</v>
      </c>
      <c r="F16" s="218">
        <v>0</v>
      </c>
      <c r="G16" s="218">
        <v>0</v>
      </c>
      <c r="H16" s="231">
        <f t="shared" si="0"/>
        <v>5921</v>
      </c>
      <c r="I16" s="95">
        <f t="shared" si="1"/>
        <v>0.113470420267914</v>
      </c>
    </row>
    <row r="17" ht="13" customHeight="1" spans="1:9">
      <c r="A17" s="163">
        <v>2101199</v>
      </c>
      <c r="B17" s="164" t="s">
        <v>126</v>
      </c>
      <c r="C17" s="223">
        <v>16000</v>
      </c>
      <c r="D17" s="223">
        <v>15000</v>
      </c>
      <c r="E17" s="223">
        <v>15000</v>
      </c>
      <c r="F17" s="218">
        <v>0</v>
      </c>
      <c r="G17" s="218">
        <v>0</v>
      </c>
      <c r="H17" s="231">
        <f t="shared" si="0"/>
        <v>-1000</v>
      </c>
      <c r="I17" s="95">
        <f t="shared" si="1"/>
        <v>-0.0625</v>
      </c>
    </row>
    <row r="18" ht="13" customHeight="1" spans="1:9">
      <c r="A18" s="81">
        <v>211</v>
      </c>
      <c r="B18" s="82" t="s">
        <v>127</v>
      </c>
      <c r="C18" s="223">
        <f>C19</f>
        <v>0</v>
      </c>
      <c r="D18" s="223">
        <f>D19</f>
        <v>250000</v>
      </c>
      <c r="E18" s="223"/>
      <c r="F18" s="218">
        <f>F19</f>
        <v>0</v>
      </c>
      <c r="G18" s="218">
        <f>G19</f>
        <v>250000</v>
      </c>
      <c r="H18" s="231">
        <f t="shared" si="0"/>
        <v>250000</v>
      </c>
      <c r="I18" s="95" t="e">
        <f t="shared" si="1"/>
        <v>#DIV/0!</v>
      </c>
    </row>
    <row r="19" ht="13" customHeight="1" spans="1:9">
      <c r="A19" s="81">
        <v>21103</v>
      </c>
      <c r="B19" s="82" t="s">
        <v>128</v>
      </c>
      <c r="C19" s="223">
        <f>C20</f>
        <v>0</v>
      </c>
      <c r="D19" s="223">
        <f>D20</f>
        <v>250000</v>
      </c>
      <c r="E19" s="223"/>
      <c r="F19" s="218">
        <f>F20</f>
        <v>0</v>
      </c>
      <c r="G19" s="218">
        <f>G20</f>
        <v>250000</v>
      </c>
      <c r="H19" s="231">
        <f t="shared" si="0"/>
        <v>250000</v>
      </c>
      <c r="I19" s="95" t="e">
        <f t="shared" si="1"/>
        <v>#DIV/0!</v>
      </c>
    </row>
    <row r="20" ht="13" customHeight="1" spans="1:9">
      <c r="A20" s="84">
        <v>2110302</v>
      </c>
      <c r="B20" s="85" t="s">
        <v>129</v>
      </c>
      <c r="C20" s="223">
        <v>0</v>
      </c>
      <c r="D20" s="223">
        <v>250000</v>
      </c>
      <c r="E20" s="223"/>
      <c r="F20" s="218">
        <v>0</v>
      </c>
      <c r="G20" s="218">
        <v>250000</v>
      </c>
      <c r="H20" s="231">
        <f t="shared" si="0"/>
        <v>250000</v>
      </c>
      <c r="I20" s="95" t="e">
        <f t="shared" si="1"/>
        <v>#DIV/0!</v>
      </c>
    </row>
    <row r="21" ht="13" customHeight="1" spans="1:9">
      <c r="A21" s="81">
        <v>213</v>
      </c>
      <c r="B21" s="82" t="s">
        <v>130</v>
      </c>
      <c r="C21" s="223">
        <f>C22+C31+C33</f>
        <v>10899528.7</v>
      </c>
      <c r="D21" s="223">
        <f>D22+D31+D33</f>
        <v>7795622.49</v>
      </c>
      <c r="E21" s="223">
        <f>E22+E31+E33</f>
        <v>1305732</v>
      </c>
      <c r="F21" s="218">
        <f>F22+F33</f>
        <v>900</v>
      </c>
      <c r="G21" s="218">
        <f>G22+G31+G33</f>
        <v>6488990.49</v>
      </c>
      <c r="H21" s="231">
        <f t="shared" si="0"/>
        <v>-3103906.21</v>
      </c>
      <c r="I21" s="95">
        <f t="shared" si="1"/>
        <v>-0.284774350839592</v>
      </c>
    </row>
    <row r="22" ht="13" customHeight="1" spans="1:9">
      <c r="A22" s="81">
        <v>21303</v>
      </c>
      <c r="B22" s="82" t="s">
        <v>131</v>
      </c>
      <c r="C22" s="223">
        <f>C23+C24+C25+C26+C27+C28+C29+C30</f>
        <v>9182828.7</v>
      </c>
      <c r="D22" s="223">
        <f>D23+D24+D25+D26+D27+D28+D29+D30</f>
        <v>5643649.49</v>
      </c>
      <c r="E22" s="223">
        <f>E23+E24+E25+E26+E27+E28+E29+E30</f>
        <v>1305732</v>
      </c>
      <c r="F22" s="218">
        <f>F23+F24+F25+F26+F27+F28+F29+F30</f>
        <v>0</v>
      </c>
      <c r="G22" s="218">
        <f>G23+G24+G25+G26+G27+G28+G29+G30</f>
        <v>4337917.49</v>
      </c>
      <c r="H22" s="231">
        <f t="shared" ref="H22:H33" si="2">D22-C22</f>
        <v>-3539179.21</v>
      </c>
      <c r="I22" s="95">
        <f t="shared" ref="I22:I33" si="3">D22/C22-1</f>
        <v>-0.385412744332256</v>
      </c>
    </row>
    <row r="23" ht="13" customHeight="1" spans="1:9">
      <c r="A23" s="84">
        <v>2130304</v>
      </c>
      <c r="B23" s="85" t="s">
        <v>132</v>
      </c>
      <c r="C23" s="223">
        <v>1207367</v>
      </c>
      <c r="D23" s="223">
        <v>1305732</v>
      </c>
      <c r="E23" s="223">
        <v>1305732</v>
      </c>
      <c r="F23" s="218">
        <v>0</v>
      </c>
      <c r="G23" s="218">
        <v>0</v>
      </c>
      <c r="H23" s="231">
        <f t="shared" si="2"/>
        <v>98365</v>
      </c>
      <c r="I23" s="95">
        <f t="shared" si="3"/>
        <v>0.0814706713037543</v>
      </c>
    </row>
    <row r="24" ht="13" customHeight="1" spans="1:9">
      <c r="A24" s="84">
        <v>2130305</v>
      </c>
      <c r="B24" s="85" t="s">
        <v>133</v>
      </c>
      <c r="C24" s="223">
        <v>2575394.24</v>
      </c>
      <c r="D24" s="218">
        <v>2378185.24</v>
      </c>
      <c r="E24" s="223"/>
      <c r="F24" s="218">
        <v>0</v>
      </c>
      <c r="G24" s="218">
        <v>2378185.24</v>
      </c>
      <c r="H24" s="231">
        <f t="shared" si="2"/>
        <v>-197209</v>
      </c>
      <c r="I24" s="95">
        <f t="shared" si="3"/>
        <v>-0.0765742956697768</v>
      </c>
    </row>
    <row r="25" ht="13" customHeight="1" spans="1:9">
      <c r="A25" s="84">
        <v>2130306</v>
      </c>
      <c r="B25" s="85" t="s">
        <v>134</v>
      </c>
      <c r="C25" s="223">
        <v>0</v>
      </c>
      <c r="D25" s="218">
        <v>100000</v>
      </c>
      <c r="E25" s="223"/>
      <c r="F25" s="218">
        <v>0</v>
      </c>
      <c r="G25" s="218">
        <v>100000</v>
      </c>
      <c r="H25" s="231">
        <f t="shared" si="2"/>
        <v>100000</v>
      </c>
      <c r="I25" s="95" t="e">
        <f t="shared" si="3"/>
        <v>#DIV/0!</v>
      </c>
    </row>
    <row r="26" ht="13" customHeight="1" spans="1:9">
      <c r="A26" s="84">
        <v>2130310</v>
      </c>
      <c r="B26" s="85" t="s">
        <v>135</v>
      </c>
      <c r="C26" s="223">
        <v>1253600</v>
      </c>
      <c r="D26" s="218">
        <v>848577.25</v>
      </c>
      <c r="E26" s="223"/>
      <c r="F26" s="218">
        <v>0</v>
      </c>
      <c r="G26" s="218">
        <v>848577.25</v>
      </c>
      <c r="H26" s="231">
        <f t="shared" si="2"/>
        <v>-405022.75</v>
      </c>
      <c r="I26" s="95">
        <f t="shared" si="3"/>
        <v>-0.32308770740268</v>
      </c>
    </row>
    <row r="27" ht="13" customHeight="1" spans="1:9">
      <c r="A27" s="84">
        <v>2130311</v>
      </c>
      <c r="B27" s="85" t="s">
        <v>136</v>
      </c>
      <c r="C27" s="223">
        <v>3972253</v>
      </c>
      <c r="D27" s="218">
        <v>941155</v>
      </c>
      <c r="E27" s="223"/>
      <c r="F27" s="218">
        <v>0</v>
      </c>
      <c r="G27" s="218">
        <v>941155</v>
      </c>
      <c r="H27" s="231">
        <f t="shared" si="2"/>
        <v>-3031098</v>
      </c>
      <c r="I27" s="95">
        <f t="shared" si="3"/>
        <v>-0.763067709936905</v>
      </c>
    </row>
    <row r="28" ht="13" customHeight="1" spans="1:9">
      <c r="A28" s="84">
        <v>2130314</v>
      </c>
      <c r="B28" s="85" t="s">
        <v>137</v>
      </c>
      <c r="C28" s="223">
        <v>9891</v>
      </c>
      <c r="D28" s="218">
        <v>70000</v>
      </c>
      <c r="E28" s="223"/>
      <c r="F28" s="218">
        <v>0</v>
      </c>
      <c r="G28" s="218">
        <v>70000</v>
      </c>
      <c r="H28" s="231">
        <f t="shared" si="2"/>
        <v>60109</v>
      </c>
      <c r="I28" s="95">
        <f t="shared" si="3"/>
        <v>6.07714083510262</v>
      </c>
    </row>
    <row r="29" ht="13" customHeight="1" spans="1:9">
      <c r="A29" s="84">
        <v>2130316</v>
      </c>
      <c r="B29" s="85" t="s">
        <v>138</v>
      </c>
      <c r="C29" s="223">
        <v>78733.08</v>
      </c>
      <c r="D29" s="218">
        <v>0</v>
      </c>
      <c r="E29" s="223"/>
      <c r="F29" s="218">
        <v>0</v>
      </c>
      <c r="G29" s="218">
        <v>0</v>
      </c>
      <c r="H29" s="231">
        <f t="shared" si="2"/>
        <v>-78733.08</v>
      </c>
      <c r="I29" s="95">
        <f t="shared" si="3"/>
        <v>-1</v>
      </c>
    </row>
    <row r="30" ht="13" customHeight="1" spans="1:9">
      <c r="A30" s="84">
        <v>2130335</v>
      </c>
      <c r="B30" s="85" t="s">
        <v>139</v>
      </c>
      <c r="C30" s="223">
        <v>85590.38</v>
      </c>
      <c r="D30" s="218">
        <v>0</v>
      </c>
      <c r="E30" s="223"/>
      <c r="F30" s="218">
        <v>0</v>
      </c>
      <c r="G30" s="218">
        <v>0</v>
      </c>
      <c r="H30" s="231">
        <f t="shared" si="2"/>
        <v>-85590.38</v>
      </c>
      <c r="I30" s="95">
        <f t="shared" si="3"/>
        <v>-1</v>
      </c>
    </row>
    <row r="31" ht="13" customHeight="1" spans="1:9">
      <c r="A31" s="81">
        <v>21305</v>
      </c>
      <c r="B31" s="82" t="s">
        <v>140</v>
      </c>
      <c r="C31" s="223">
        <f>C32</f>
        <v>1716100</v>
      </c>
      <c r="D31" s="223">
        <f>D32</f>
        <v>2150473</v>
      </c>
      <c r="E31" s="223"/>
      <c r="F31" s="218">
        <f>F32</f>
        <v>0</v>
      </c>
      <c r="G31" s="218">
        <f>G32</f>
        <v>2150473</v>
      </c>
      <c r="H31" s="231">
        <f t="shared" si="2"/>
        <v>434373</v>
      </c>
      <c r="I31" s="95">
        <f t="shared" si="3"/>
        <v>0.253116368509994</v>
      </c>
    </row>
    <row r="32" ht="13" customHeight="1" spans="1:9">
      <c r="A32" s="84">
        <v>2130599</v>
      </c>
      <c r="B32" s="85" t="s">
        <v>141</v>
      </c>
      <c r="C32" s="223">
        <v>1716100</v>
      </c>
      <c r="D32" s="218">
        <v>2150473</v>
      </c>
      <c r="E32" s="223"/>
      <c r="F32" s="218">
        <v>0</v>
      </c>
      <c r="G32" s="218">
        <v>2150473</v>
      </c>
      <c r="H32" s="231">
        <f t="shared" si="2"/>
        <v>434373</v>
      </c>
      <c r="I32" s="95">
        <f t="shared" si="3"/>
        <v>0.253116368509994</v>
      </c>
    </row>
    <row r="33" ht="13" customHeight="1" spans="1:9">
      <c r="A33" s="81">
        <v>21372</v>
      </c>
      <c r="B33" s="82" t="s">
        <v>142</v>
      </c>
      <c r="C33" s="223">
        <f>C34</f>
        <v>600</v>
      </c>
      <c r="D33" s="223">
        <f>D34</f>
        <v>1500</v>
      </c>
      <c r="E33" s="223"/>
      <c r="F33" s="218">
        <f>F34</f>
        <v>900</v>
      </c>
      <c r="G33" s="218">
        <f>G34</f>
        <v>600</v>
      </c>
      <c r="H33" s="231">
        <f t="shared" si="2"/>
        <v>900</v>
      </c>
      <c r="I33" s="95">
        <f t="shared" si="3"/>
        <v>1.5</v>
      </c>
    </row>
    <row r="34" ht="13" customHeight="1" spans="1:9">
      <c r="A34" s="84">
        <v>2137201</v>
      </c>
      <c r="B34" s="85" t="s">
        <v>143</v>
      </c>
      <c r="C34" s="223">
        <v>600</v>
      </c>
      <c r="D34" s="223">
        <f>F34+G34</f>
        <v>1500</v>
      </c>
      <c r="E34" s="223"/>
      <c r="F34" s="218">
        <v>900</v>
      </c>
      <c r="G34" s="218">
        <v>600</v>
      </c>
      <c r="H34" s="231">
        <f t="shared" ref="H34:H39" si="4">D34-C34</f>
        <v>900</v>
      </c>
      <c r="I34" s="95">
        <f t="shared" ref="I34:I39" si="5">D34/C34-1</f>
        <v>1.5</v>
      </c>
    </row>
    <row r="35" ht="13" customHeight="1" spans="1:9">
      <c r="A35" s="165">
        <v>221</v>
      </c>
      <c r="B35" s="166" t="s">
        <v>144</v>
      </c>
      <c r="C35" s="223">
        <f>C36</f>
        <v>167283</v>
      </c>
      <c r="D35" s="223">
        <f>D36</f>
        <v>174556</v>
      </c>
      <c r="E35" s="223">
        <f>E36</f>
        <v>174556</v>
      </c>
      <c r="F35" s="218">
        <f>F36</f>
        <v>0</v>
      </c>
      <c r="G35" s="218">
        <f>G36</f>
        <v>0</v>
      </c>
      <c r="H35" s="231">
        <f t="shared" si="4"/>
        <v>7273</v>
      </c>
      <c r="I35" s="95">
        <f t="shared" si="5"/>
        <v>0.0434772212358698</v>
      </c>
    </row>
    <row r="36" ht="13" customHeight="1" spans="1:9">
      <c r="A36" s="165">
        <v>22102</v>
      </c>
      <c r="B36" s="166" t="s">
        <v>145</v>
      </c>
      <c r="C36" s="223">
        <f>C37+C38</f>
        <v>167283</v>
      </c>
      <c r="D36" s="223">
        <f>D37+D38</f>
        <v>174556</v>
      </c>
      <c r="E36" s="223">
        <f>E37+E38</f>
        <v>174556</v>
      </c>
      <c r="F36" s="218">
        <f>F37+F38</f>
        <v>0</v>
      </c>
      <c r="G36" s="218">
        <f>G37+G38</f>
        <v>0</v>
      </c>
      <c r="H36" s="231">
        <f t="shared" si="4"/>
        <v>7273</v>
      </c>
      <c r="I36" s="95">
        <f t="shared" si="5"/>
        <v>0.0434772212358698</v>
      </c>
    </row>
    <row r="37" ht="13" customHeight="1" spans="1:9">
      <c r="A37" s="167">
        <v>2210201</v>
      </c>
      <c r="B37" s="224" t="s">
        <v>146</v>
      </c>
      <c r="C37" s="223">
        <v>116139</v>
      </c>
      <c r="D37" s="223">
        <v>124612</v>
      </c>
      <c r="E37" s="223">
        <v>124612</v>
      </c>
      <c r="F37" s="218">
        <v>0</v>
      </c>
      <c r="G37" s="218">
        <v>0</v>
      </c>
      <c r="H37" s="231">
        <f t="shared" si="4"/>
        <v>8473</v>
      </c>
      <c r="I37" s="95">
        <f t="shared" si="5"/>
        <v>0.0729556824150372</v>
      </c>
    </row>
    <row r="38" ht="13" customHeight="1" spans="1:9">
      <c r="A38" s="167">
        <v>2210203</v>
      </c>
      <c r="B38" s="224" t="s">
        <v>147</v>
      </c>
      <c r="C38" s="223">
        <v>51144</v>
      </c>
      <c r="D38" s="223">
        <v>49944</v>
      </c>
      <c r="E38" s="223">
        <v>49944</v>
      </c>
      <c r="F38" s="218">
        <v>0</v>
      </c>
      <c r="G38" s="218">
        <v>0</v>
      </c>
      <c r="H38" s="231">
        <f t="shared" si="4"/>
        <v>-1200</v>
      </c>
      <c r="I38" s="95">
        <f t="shared" si="5"/>
        <v>-0.02346316283435</v>
      </c>
    </row>
    <row r="39" ht="13" customHeight="1" spans="1:9">
      <c r="A39" s="225" t="s">
        <v>148</v>
      </c>
      <c r="B39" s="225"/>
      <c r="C39" s="223">
        <f>C9+C14+C18+C21+C35</f>
        <v>11423553.7</v>
      </c>
      <c r="D39" s="223">
        <f>D9+D14+D18+D21+D35</f>
        <v>8594373.49</v>
      </c>
      <c r="E39" s="223">
        <f>E9+E14+E18+E21+E35</f>
        <v>1854483</v>
      </c>
      <c r="F39" s="218">
        <f>F9+F14+F18+F21+F35</f>
        <v>900</v>
      </c>
      <c r="G39" s="218">
        <f>G9+G14+G18+G21+G35</f>
        <v>6738990.49</v>
      </c>
      <c r="H39" s="231">
        <f t="shared" si="4"/>
        <v>-2829180.21</v>
      </c>
      <c r="I39" s="95">
        <f t="shared" si="5"/>
        <v>-0.247662004687736</v>
      </c>
    </row>
  </sheetData>
  <mergeCells count="11">
    <mergeCell ref="A2:I2"/>
    <mergeCell ref="C4:C7"/>
    <mergeCell ref="D6:D7"/>
    <mergeCell ref="E6:E7"/>
    <mergeCell ref="F6:F7"/>
    <mergeCell ref="G6:G7"/>
    <mergeCell ref="H6:H7"/>
    <mergeCell ref="I6:I7"/>
    <mergeCell ref="A4:B6"/>
    <mergeCell ref="H4:I5"/>
    <mergeCell ref="D4:G5"/>
  </mergeCells>
  <pageMargins left="0.751388888888889" right="0.751388888888889" top="0.2125" bottom="0.2125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zoomScale="130" zoomScaleNormal="130" topLeftCell="A28" workbookViewId="0">
      <selection activeCell="D18" sqref="D18"/>
    </sheetView>
  </sheetViews>
  <sheetFormatPr defaultColWidth="9" defaultRowHeight="13.5"/>
  <cols>
    <col min="1" max="1" width="18.75" style="172" customWidth="1"/>
    <col min="2" max="2" width="9.875" style="172" customWidth="1"/>
    <col min="3" max="3" width="22.75" style="172" customWidth="1"/>
    <col min="4" max="4" width="10" style="172" customWidth="1"/>
    <col min="5" max="5" width="8.375" style="172" customWidth="1"/>
    <col min="6" max="6" width="9.89166666666667" style="172" customWidth="1"/>
    <col min="7" max="7" width="14.875" style="172" customWidth="1"/>
    <col min="8" max="8" width="10.25" style="172" customWidth="1"/>
    <col min="9" max="9" width="8.625" style="172" customWidth="1"/>
    <col min="10" max="10" width="10.9583333333333" style="172" customWidth="1"/>
    <col min="11" max="11" width="13.25" style="172" customWidth="1"/>
    <col min="12" max="13" width="10.125" style="172" customWidth="1"/>
    <col min="14" max="16384" width="9" style="172"/>
  </cols>
  <sheetData>
    <row r="1" s="172" customFormat="1" ht="19" customHeight="1" spans="1:1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209" t="s">
        <v>149</v>
      </c>
    </row>
    <row r="2" s="172" customFormat="1" ht="24" customHeight="1" spans="1:14">
      <c r="A2" s="176" t="s">
        <v>150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="173" customFormat="1" ht="18" customHeight="1" spans="1:14">
      <c r="A3" s="178" t="s">
        <v>3</v>
      </c>
      <c r="B3" s="179"/>
      <c r="C3" s="179"/>
      <c r="D3" s="180"/>
      <c r="E3" s="180"/>
      <c r="F3" s="180"/>
      <c r="G3" s="180"/>
      <c r="H3" s="180"/>
      <c r="I3" s="180"/>
      <c r="J3" s="180"/>
      <c r="K3" s="180"/>
      <c r="L3" s="201" t="s">
        <v>80</v>
      </c>
      <c r="M3" s="201"/>
      <c r="N3" s="210"/>
    </row>
    <row r="4" s="172" customFormat="1" ht="17" customHeight="1" spans="1:14">
      <c r="A4" s="181" t="s">
        <v>151</v>
      </c>
      <c r="B4" s="181"/>
      <c r="C4" s="181" t="s">
        <v>152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="172" customFormat="1" ht="28" customHeight="1" spans="1:14">
      <c r="A5" s="181" t="s">
        <v>153</v>
      </c>
      <c r="B5" s="181"/>
      <c r="C5" s="181" t="s">
        <v>154</v>
      </c>
      <c r="D5" s="182" t="s">
        <v>155</v>
      </c>
      <c r="E5" s="182" t="s">
        <v>156</v>
      </c>
      <c r="F5" s="182" t="s">
        <v>157</v>
      </c>
      <c r="G5" s="182" t="s">
        <v>158</v>
      </c>
      <c r="H5" s="182" t="s">
        <v>155</v>
      </c>
      <c r="I5" s="182" t="s">
        <v>156</v>
      </c>
      <c r="J5" s="182" t="s">
        <v>157</v>
      </c>
      <c r="K5" s="182" t="s">
        <v>159</v>
      </c>
      <c r="L5" s="182" t="s">
        <v>155</v>
      </c>
      <c r="M5" s="182" t="s">
        <v>156</v>
      </c>
      <c r="N5" s="182" t="s">
        <v>157</v>
      </c>
    </row>
    <row r="6" s="172" customFormat="1" ht="25" customHeight="1" spans="1:14">
      <c r="A6" s="183" t="s">
        <v>160</v>
      </c>
      <c r="B6" s="184">
        <f>B7+B8+B9+B10+B11+B12</f>
        <v>1854483</v>
      </c>
      <c r="C6" s="185" t="s">
        <v>161</v>
      </c>
      <c r="D6" s="186">
        <v>0</v>
      </c>
      <c r="E6" s="186">
        <v>0</v>
      </c>
      <c r="F6" s="186">
        <v>0</v>
      </c>
      <c r="G6" s="185" t="s">
        <v>162</v>
      </c>
      <c r="H6" s="186">
        <v>1672983</v>
      </c>
      <c r="I6" s="186">
        <v>0</v>
      </c>
      <c r="J6" s="186">
        <v>0</v>
      </c>
      <c r="K6" s="185" t="s">
        <v>163</v>
      </c>
      <c r="L6" s="202">
        <v>0</v>
      </c>
      <c r="M6" s="202">
        <v>0</v>
      </c>
      <c r="N6" s="207">
        <v>0</v>
      </c>
    </row>
    <row r="7" s="172" customFormat="1" ht="25" customHeight="1" spans="1:14">
      <c r="A7" s="185" t="s">
        <v>164</v>
      </c>
      <c r="B7" s="186">
        <v>1854483</v>
      </c>
      <c r="C7" s="185" t="s">
        <v>165</v>
      </c>
      <c r="D7" s="186">
        <v>0</v>
      </c>
      <c r="E7" s="186">
        <v>0</v>
      </c>
      <c r="F7" s="186">
        <v>0</v>
      </c>
      <c r="G7" s="185" t="s">
        <v>166</v>
      </c>
      <c r="H7" s="186">
        <v>852805</v>
      </c>
      <c r="I7" s="186">
        <v>0</v>
      </c>
      <c r="J7" s="186">
        <v>0</v>
      </c>
      <c r="K7" s="185" t="s">
        <v>167</v>
      </c>
      <c r="L7" s="202">
        <v>0</v>
      </c>
      <c r="M7" s="202">
        <v>0</v>
      </c>
      <c r="N7" s="207"/>
    </row>
    <row r="8" s="172" customFormat="1" ht="25" customHeight="1" spans="1:14">
      <c r="A8" s="185" t="s">
        <v>168</v>
      </c>
      <c r="B8" s="186">
        <v>0</v>
      </c>
      <c r="C8" s="185" t="s">
        <v>169</v>
      </c>
      <c r="D8" s="186">
        <v>0</v>
      </c>
      <c r="E8" s="186">
        <v>0</v>
      </c>
      <c r="F8" s="186">
        <v>0</v>
      </c>
      <c r="G8" s="185" t="s">
        <v>170</v>
      </c>
      <c r="H8" s="186">
        <v>98695</v>
      </c>
      <c r="I8" s="186">
        <v>1500</v>
      </c>
      <c r="J8" s="186">
        <v>0</v>
      </c>
      <c r="K8" s="185" t="s">
        <v>171</v>
      </c>
      <c r="L8" s="202">
        <v>0</v>
      </c>
      <c r="M8" s="202">
        <v>0</v>
      </c>
      <c r="N8" s="207">
        <v>0</v>
      </c>
    </row>
    <row r="9" s="172" customFormat="1" ht="25" customHeight="1" spans="1:14">
      <c r="A9" s="185" t="s">
        <v>172</v>
      </c>
      <c r="B9" s="186">
        <v>0</v>
      </c>
      <c r="C9" s="185" t="s">
        <v>173</v>
      </c>
      <c r="D9" s="186">
        <v>0</v>
      </c>
      <c r="E9" s="186">
        <v>0</v>
      </c>
      <c r="F9" s="186">
        <v>0</v>
      </c>
      <c r="G9" s="185" t="s">
        <v>174</v>
      </c>
      <c r="H9" s="186">
        <v>0</v>
      </c>
      <c r="I9" s="186">
        <v>0</v>
      </c>
      <c r="J9" s="186">
        <v>0</v>
      </c>
      <c r="K9" s="185" t="s">
        <v>175</v>
      </c>
      <c r="L9" s="202">
        <v>0</v>
      </c>
      <c r="M9" s="202">
        <v>0</v>
      </c>
      <c r="N9" s="207">
        <v>0</v>
      </c>
    </row>
    <row r="10" s="172" customFormat="1" ht="25" customHeight="1" spans="1:14">
      <c r="A10" s="185" t="s">
        <v>176</v>
      </c>
      <c r="B10" s="186">
        <v>0</v>
      </c>
      <c r="C10" s="185" t="s">
        <v>177</v>
      </c>
      <c r="D10" s="186">
        <v>0</v>
      </c>
      <c r="E10" s="186">
        <v>0</v>
      </c>
      <c r="F10" s="186">
        <v>0</v>
      </c>
      <c r="G10" s="185" t="s">
        <v>178</v>
      </c>
      <c r="H10" s="186">
        <v>5469813.24</v>
      </c>
      <c r="I10" s="186">
        <v>0</v>
      </c>
      <c r="J10" s="186">
        <v>0</v>
      </c>
      <c r="K10" s="185" t="s">
        <v>179</v>
      </c>
      <c r="L10" s="202">
        <v>2525788</v>
      </c>
      <c r="M10" s="202">
        <v>0</v>
      </c>
      <c r="N10" s="207">
        <v>0</v>
      </c>
    </row>
    <row r="11" s="172" customFormat="1" ht="25" customHeight="1" spans="1:14">
      <c r="A11" s="185" t="s">
        <v>180</v>
      </c>
      <c r="B11" s="186">
        <v>0</v>
      </c>
      <c r="C11" s="185" t="s">
        <v>181</v>
      </c>
      <c r="D11" s="186">
        <v>0</v>
      </c>
      <c r="E11" s="186">
        <v>0</v>
      </c>
      <c r="F11" s="186">
        <v>0</v>
      </c>
      <c r="G11" s="185" t="s">
        <v>182</v>
      </c>
      <c r="H11" s="186">
        <v>498577.25</v>
      </c>
      <c r="I11" s="186">
        <v>0</v>
      </c>
      <c r="J11" s="186">
        <v>0</v>
      </c>
      <c r="K11" s="185" t="s">
        <v>183</v>
      </c>
      <c r="L11" s="202">
        <v>5968390.49</v>
      </c>
      <c r="M11" s="202">
        <v>0</v>
      </c>
      <c r="N11" s="207">
        <v>0</v>
      </c>
    </row>
    <row r="12" s="172" customFormat="1" ht="25" customHeight="1" spans="1:14">
      <c r="A12" s="187"/>
      <c r="B12" s="186"/>
      <c r="C12" s="185" t="s">
        <v>184</v>
      </c>
      <c r="D12" s="186">
        <v>0</v>
      </c>
      <c r="E12" s="186">
        <v>0</v>
      </c>
      <c r="F12" s="186">
        <v>0</v>
      </c>
      <c r="G12" s="185" t="s">
        <v>185</v>
      </c>
      <c r="H12" s="186">
        <v>0</v>
      </c>
      <c r="I12" s="186">
        <v>0</v>
      </c>
      <c r="J12" s="186">
        <v>0</v>
      </c>
      <c r="K12" s="185" t="s">
        <v>186</v>
      </c>
      <c r="L12" s="202">
        <v>0</v>
      </c>
      <c r="M12" s="202">
        <v>0</v>
      </c>
      <c r="N12" s="207">
        <v>0</v>
      </c>
    </row>
    <row r="13" s="172" customFormat="1" ht="25" customHeight="1" spans="1:14">
      <c r="A13" s="183" t="s">
        <v>187</v>
      </c>
      <c r="B13" s="184">
        <v>900</v>
      </c>
      <c r="C13" s="185" t="s">
        <v>188</v>
      </c>
      <c r="D13" s="186">
        <v>301093</v>
      </c>
      <c r="E13" s="186">
        <v>0</v>
      </c>
      <c r="F13" s="186">
        <v>0</v>
      </c>
      <c r="G13" s="185" t="s">
        <v>189</v>
      </c>
      <c r="H13" s="186">
        <v>0</v>
      </c>
      <c r="I13" s="186">
        <v>0</v>
      </c>
      <c r="J13" s="186">
        <v>0</v>
      </c>
      <c r="K13" s="185" t="s">
        <v>190</v>
      </c>
      <c r="L13" s="202">
        <v>0</v>
      </c>
      <c r="M13" s="202">
        <v>0</v>
      </c>
      <c r="N13" s="207">
        <v>0</v>
      </c>
    </row>
    <row r="14" s="172" customFormat="1" ht="25" customHeight="1" spans="1:14">
      <c r="A14" s="183" t="s">
        <v>191</v>
      </c>
      <c r="B14" s="184">
        <v>0</v>
      </c>
      <c r="C14" s="185" t="s">
        <v>192</v>
      </c>
      <c r="D14" s="186">
        <v>0</v>
      </c>
      <c r="E14" s="186">
        <v>0</v>
      </c>
      <c r="F14" s="186">
        <v>0</v>
      </c>
      <c r="G14" s="185" t="s">
        <v>193</v>
      </c>
      <c r="H14" s="186">
        <v>0</v>
      </c>
      <c r="I14" s="186">
        <v>0</v>
      </c>
      <c r="J14" s="186">
        <v>0</v>
      </c>
      <c r="K14" s="185" t="s">
        <v>194</v>
      </c>
      <c r="L14" s="202">
        <v>98695</v>
      </c>
      <c r="M14" s="202">
        <v>1500</v>
      </c>
      <c r="N14" s="207">
        <v>0</v>
      </c>
    </row>
    <row r="15" s="172" customFormat="1" ht="25" customHeight="1" spans="1:14">
      <c r="A15" s="188"/>
      <c r="B15" s="186"/>
      <c r="C15" s="185" t="s">
        <v>195</v>
      </c>
      <c r="D15" s="186">
        <v>73102</v>
      </c>
      <c r="E15" s="186">
        <v>0</v>
      </c>
      <c r="F15" s="186">
        <v>0</v>
      </c>
      <c r="G15" s="185" t="s">
        <v>196</v>
      </c>
      <c r="H15" s="186">
        <v>0</v>
      </c>
      <c r="I15" s="186">
        <v>0</v>
      </c>
      <c r="J15" s="186">
        <v>0</v>
      </c>
      <c r="K15" s="185" t="s">
        <v>197</v>
      </c>
      <c r="L15" s="186">
        <v>0</v>
      </c>
      <c r="M15" s="186">
        <v>0</v>
      </c>
      <c r="N15" s="186">
        <v>0</v>
      </c>
    </row>
    <row r="16" s="172" customFormat="1" ht="25" customHeight="1" spans="1:14">
      <c r="A16" s="188"/>
      <c r="B16" s="186"/>
      <c r="C16" s="185" t="s">
        <v>198</v>
      </c>
      <c r="D16" s="186">
        <v>250000</v>
      </c>
      <c r="E16" s="186">
        <v>0</v>
      </c>
      <c r="F16" s="186">
        <v>0</v>
      </c>
      <c r="G16" s="199"/>
      <c r="H16" s="190"/>
      <c r="I16" s="190"/>
      <c r="J16" s="190"/>
      <c r="K16" s="185" t="s">
        <v>199</v>
      </c>
      <c r="L16" s="186">
        <v>0</v>
      </c>
      <c r="M16" s="186">
        <v>0</v>
      </c>
      <c r="N16" s="186">
        <v>0</v>
      </c>
    </row>
    <row r="17" s="172" customFormat="1" ht="25" customHeight="1" spans="1:14">
      <c r="A17" s="188"/>
      <c r="B17" s="186"/>
      <c r="C17" s="185" t="s">
        <v>200</v>
      </c>
      <c r="D17" s="186">
        <v>0</v>
      </c>
      <c r="E17" s="186">
        <v>0</v>
      </c>
      <c r="F17" s="186">
        <v>0</v>
      </c>
      <c r="G17" s="199"/>
      <c r="H17" s="186"/>
      <c r="I17" s="186"/>
      <c r="J17" s="186"/>
      <c r="K17" s="185" t="s">
        <v>201</v>
      </c>
      <c r="L17" s="186">
        <v>0</v>
      </c>
      <c r="M17" s="186">
        <v>0</v>
      </c>
      <c r="N17" s="186">
        <v>0</v>
      </c>
    </row>
    <row r="18" s="172" customFormat="1" ht="25" customHeight="1" spans="1:14">
      <c r="A18" s="189"/>
      <c r="B18" s="190"/>
      <c r="C18" s="185" t="s">
        <v>202</v>
      </c>
      <c r="D18" s="186">
        <v>7794122.49</v>
      </c>
      <c r="E18" s="186">
        <v>1500</v>
      </c>
      <c r="F18" s="186">
        <v>0</v>
      </c>
      <c r="G18" s="199"/>
      <c r="H18" s="186"/>
      <c r="I18" s="186"/>
      <c r="J18" s="186"/>
      <c r="K18" s="185" t="s">
        <v>203</v>
      </c>
      <c r="L18" s="186">
        <v>0</v>
      </c>
      <c r="M18" s="186">
        <v>0</v>
      </c>
      <c r="N18" s="186">
        <v>0</v>
      </c>
    </row>
    <row r="19" s="172" customFormat="1" ht="25" customHeight="1" spans="1:14">
      <c r="A19" s="188"/>
      <c r="B19" s="186"/>
      <c r="C19" s="185" t="s">
        <v>204</v>
      </c>
      <c r="D19" s="186">
        <v>0</v>
      </c>
      <c r="E19" s="186">
        <v>0</v>
      </c>
      <c r="F19" s="186">
        <v>0</v>
      </c>
      <c r="G19" s="199"/>
      <c r="H19" s="186"/>
      <c r="I19" s="186"/>
      <c r="J19" s="186"/>
      <c r="K19" s="185" t="s">
        <v>205</v>
      </c>
      <c r="L19" s="186">
        <v>0</v>
      </c>
      <c r="M19" s="186">
        <v>0</v>
      </c>
      <c r="N19" s="186">
        <v>0</v>
      </c>
    </row>
    <row r="20" s="172" customFormat="1" ht="25" customHeight="1" spans="1:14">
      <c r="A20" s="188"/>
      <c r="B20" s="190"/>
      <c r="C20" s="185" t="s">
        <v>206</v>
      </c>
      <c r="D20" s="186">
        <v>0</v>
      </c>
      <c r="E20" s="186">
        <v>0</v>
      </c>
      <c r="F20" s="186">
        <v>0</v>
      </c>
      <c r="G20" s="199"/>
      <c r="H20" s="186"/>
      <c r="I20" s="186"/>
      <c r="J20" s="186"/>
      <c r="K20" s="185" t="s">
        <v>207</v>
      </c>
      <c r="L20" s="186">
        <v>0</v>
      </c>
      <c r="M20" s="186">
        <v>0</v>
      </c>
      <c r="N20" s="186">
        <v>0</v>
      </c>
    </row>
    <row r="21" s="172" customFormat="1" ht="25" customHeight="1" spans="1:14">
      <c r="A21" s="189"/>
      <c r="B21" s="186"/>
      <c r="C21" s="185" t="s">
        <v>208</v>
      </c>
      <c r="D21" s="186">
        <v>0</v>
      </c>
      <c r="E21" s="186">
        <v>0</v>
      </c>
      <c r="F21" s="186">
        <v>0</v>
      </c>
      <c r="G21" s="199"/>
      <c r="H21" s="186"/>
      <c r="I21" s="186"/>
      <c r="J21" s="186"/>
      <c r="K21" s="199"/>
      <c r="L21" s="203"/>
      <c r="M21" s="203"/>
      <c r="N21" s="207"/>
    </row>
    <row r="22" s="172" customFormat="1" ht="25" customHeight="1" spans="1:14">
      <c r="A22" s="188"/>
      <c r="B22" s="186"/>
      <c r="C22" s="185" t="s">
        <v>209</v>
      </c>
      <c r="D22" s="186">
        <v>0</v>
      </c>
      <c r="E22" s="186">
        <v>0</v>
      </c>
      <c r="F22" s="186">
        <v>0</v>
      </c>
      <c r="G22" s="199"/>
      <c r="H22" s="186"/>
      <c r="I22" s="186"/>
      <c r="J22" s="186"/>
      <c r="K22" s="199"/>
      <c r="L22" s="202"/>
      <c r="M22" s="202"/>
      <c r="N22" s="207"/>
    </row>
    <row r="23" s="172" customFormat="1" ht="25" customHeight="1" spans="1:14">
      <c r="A23" s="188"/>
      <c r="B23" s="186"/>
      <c r="C23" s="185" t="s">
        <v>210</v>
      </c>
      <c r="D23" s="186">
        <v>0</v>
      </c>
      <c r="E23" s="186">
        <v>0</v>
      </c>
      <c r="F23" s="186">
        <v>0</v>
      </c>
      <c r="G23" s="199"/>
      <c r="H23" s="186"/>
      <c r="I23" s="186"/>
      <c r="J23" s="186"/>
      <c r="K23" s="199"/>
      <c r="L23" s="202"/>
      <c r="M23" s="202"/>
      <c r="N23" s="207"/>
    </row>
    <row r="24" s="172" customFormat="1" ht="25" customHeight="1" spans="1:14">
      <c r="A24" s="188"/>
      <c r="B24" s="186"/>
      <c r="C24" s="185" t="s">
        <v>211</v>
      </c>
      <c r="D24" s="186">
        <v>0</v>
      </c>
      <c r="E24" s="186">
        <v>0</v>
      </c>
      <c r="F24" s="186">
        <v>0</v>
      </c>
      <c r="G24" s="199"/>
      <c r="H24" s="186"/>
      <c r="I24" s="186"/>
      <c r="J24" s="186"/>
      <c r="K24" s="199"/>
      <c r="L24" s="202"/>
      <c r="M24" s="202"/>
      <c r="N24" s="207"/>
    </row>
    <row r="25" s="172" customFormat="1" ht="25" customHeight="1" spans="1:14">
      <c r="A25" s="188"/>
      <c r="B25" s="186"/>
      <c r="C25" s="185" t="s">
        <v>212</v>
      </c>
      <c r="D25" s="186">
        <v>174556</v>
      </c>
      <c r="E25" s="186">
        <v>0</v>
      </c>
      <c r="F25" s="186">
        <v>0</v>
      </c>
      <c r="G25" s="199"/>
      <c r="H25" s="186"/>
      <c r="I25" s="186"/>
      <c r="J25" s="186"/>
      <c r="K25" s="199"/>
      <c r="L25" s="202"/>
      <c r="M25" s="202"/>
      <c r="N25" s="207"/>
    </row>
    <row r="26" s="172" customFormat="1" ht="25" customHeight="1" spans="1:14">
      <c r="A26" s="188"/>
      <c r="B26" s="186"/>
      <c r="C26" s="185" t="s">
        <v>213</v>
      </c>
      <c r="D26" s="186">
        <v>0</v>
      </c>
      <c r="E26" s="186">
        <v>0</v>
      </c>
      <c r="F26" s="186">
        <v>0</v>
      </c>
      <c r="G26" s="199"/>
      <c r="H26" s="186"/>
      <c r="I26" s="186"/>
      <c r="J26" s="186"/>
      <c r="K26" s="199"/>
      <c r="L26" s="202"/>
      <c r="M26" s="202"/>
      <c r="N26" s="207"/>
    </row>
    <row r="27" s="172" customFormat="1" ht="25" customHeight="1" spans="1:14">
      <c r="A27" s="188"/>
      <c r="B27" s="186"/>
      <c r="C27" s="185" t="s">
        <v>214</v>
      </c>
      <c r="D27" s="186">
        <v>0</v>
      </c>
      <c r="E27" s="186">
        <v>0</v>
      </c>
      <c r="F27" s="186">
        <v>0</v>
      </c>
      <c r="G27" s="199"/>
      <c r="H27" s="186"/>
      <c r="I27" s="186"/>
      <c r="J27" s="186"/>
      <c r="K27" s="199"/>
      <c r="L27" s="202"/>
      <c r="M27" s="202"/>
      <c r="N27" s="207"/>
    </row>
    <row r="28" s="172" customFormat="1" ht="25" customHeight="1" spans="1:14">
      <c r="A28" s="188"/>
      <c r="B28" s="186"/>
      <c r="C28" s="185" t="s">
        <v>215</v>
      </c>
      <c r="D28" s="186">
        <v>0</v>
      </c>
      <c r="E28" s="186">
        <v>0</v>
      </c>
      <c r="F28" s="186">
        <v>0</v>
      </c>
      <c r="G28" s="199"/>
      <c r="H28" s="186"/>
      <c r="I28" s="186"/>
      <c r="J28" s="186"/>
      <c r="K28" s="199"/>
      <c r="L28" s="202"/>
      <c r="M28" s="202"/>
      <c r="N28" s="207"/>
    </row>
    <row r="29" s="172" customFormat="1" ht="25" customHeight="1" spans="1:14">
      <c r="A29" s="188"/>
      <c r="B29" s="186"/>
      <c r="C29" s="185" t="s">
        <v>216</v>
      </c>
      <c r="D29" s="186">
        <v>0</v>
      </c>
      <c r="E29" s="186">
        <v>0</v>
      </c>
      <c r="F29" s="186">
        <v>0</v>
      </c>
      <c r="G29" s="199"/>
      <c r="H29" s="186"/>
      <c r="I29" s="186"/>
      <c r="J29" s="186"/>
      <c r="K29" s="199"/>
      <c r="L29" s="202"/>
      <c r="M29" s="202"/>
      <c r="N29" s="207"/>
    </row>
    <row r="30" s="172" customFormat="1" ht="25" customHeight="1" spans="1:14">
      <c r="A30" s="188"/>
      <c r="B30" s="186"/>
      <c r="C30" s="185" t="s">
        <v>217</v>
      </c>
      <c r="D30" s="186">
        <v>0</v>
      </c>
      <c r="E30" s="186">
        <v>0</v>
      </c>
      <c r="F30" s="186">
        <v>0</v>
      </c>
      <c r="G30" s="199"/>
      <c r="H30" s="186"/>
      <c r="I30" s="186"/>
      <c r="J30" s="186"/>
      <c r="K30" s="199"/>
      <c r="L30" s="202"/>
      <c r="M30" s="202"/>
      <c r="N30" s="207"/>
    </row>
    <row r="31" s="172" customFormat="1" ht="25" customHeight="1" spans="1:14">
      <c r="A31" s="188"/>
      <c r="B31" s="186"/>
      <c r="C31" s="185" t="s">
        <v>218</v>
      </c>
      <c r="D31" s="186">
        <v>0</v>
      </c>
      <c r="E31" s="186">
        <v>0</v>
      </c>
      <c r="F31" s="186">
        <v>0</v>
      </c>
      <c r="G31" s="199"/>
      <c r="H31" s="186"/>
      <c r="I31" s="186"/>
      <c r="J31" s="186"/>
      <c r="K31" s="199"/>
      <c r="L31" s="202"/>
      <c r="M31" s="202"/>
      <c r="N31" s="207"/>
    </row>
    <row r="32" s="172" customFormat="1" ht="25" customHeight="1" spans="1:14">
      <c r="A32" s="188"/>
      <c r="B32" s="186"/>
      <c r="C32" s="185" t="s">
        <v>219</v>
      </c>
      <c r="D32" s="186">
        <v>0</v>
      </c>
      <c r="E32" s="186">
        <v>0</v>
      </c>
      <c r="F32" s="186">
        <v>0</v>
      </c>
      <c r="G32" s="199"/>
      <c r="H32" s="186"/>
      <c r="I32" s="186"/>
      <c r="J32" s="186"/>
      <c r="K32" s="199"/>
      <c r="L32" s="202"/>
      <c r="M32" s="202"/>
      <c r="N32" s="207"/>
    </row>
    <row r="33" s="172" customFormat="1" ht="25" customHeight="1" spans="1:14">
      <c r="A33" s="188"/>
      <c r="B33" s="186"/>
      <c r="C33" s="185" t="s">
        <v>220</v>
      </c>
      <c r="D33" s="186">
        <v>0</v>
      </c>
      <c r="E33" s="186">
        <v>0</v>
      </c>
      <c r="F33" s="186">
        <v>0</v>
      </c>
      <c r="G33" s="199"/>
      <c r="H33" s="186"/>
      <c r="I33" s="186"/>
      <c r="J33" s="186"/>
      <c r="K33" s="199"/>
      <c r="L33" s="202"/>
      <c r="M33" s="202"/>
      <c r="N33" s="207"/>
    </row>
    <row r="34" s="172" customFormat="1" ht="25" customHeight="1" spans="1:14">
      <c r="A34" s="188"/>
      <c r="B34" s="186"/>
      <c r="C34" s="185" t="s">
        <v>221</v>
      </c>
      <c r="D34" s="186">
        <v>0</v>
      </c>
      <c r="E34" s="186">
        <v>0</v>
      </c>
      <c r="F34" s="186">
        <v>0</v>
      </c>
      <c r="G34" s="199"/>
      <c r="H34" s="186"/>
      <c r="I34" s="186"/>
      <c r="J34" s="186"/>
      <c r="K34" s="199"/>
      <c r="L34" s="202"/>
      <c r="M34" s="202"/>
      <c r="N34" s="207"/>
    </row>
    <row r="35" s="172" customFormat="1" ht="25" customHeight="1" spans="1:14">
      <c r="A35" s="191" t="s">
        <v>222</v>
      </c>
      <c r="B35" s="192">
        <f>B6+B13+B14</f>
        <v>1855383</v>
      </c>
      <c r="C35" s="191" t="s">
        <v>10</v>
      </c>
      <c r="D35" s="192">
        <f t="shared" ref="D35:F35" si="0">SUM(D6:D34)</f>
        <v>8592873.49</v>
      </c>
      <c r="E35" s="192">
        <f t="shared" si="0"/>
        <v>1500</v>
      </c>
      <c r="F35" s="192">
        <f t="shared" si="0"/>
        <v>0</v>
      </c>
      <c r="G35" s="191" t="s">
        <v>10</v>
      </c>
      <c r="H35" s="192">
        <f t="shared" ref="H35:J35" si="1">SUM(H6:H34)</f>
        <v>8592873.49</v>
      </c>
      <c r="I35" s="192">
        <f t="shared" si="1"/>
        <v>1500</v>
      </c>
      <c r="J35" s="192">
        <f t="shared" si="1"/>
        <v>0</v>
      </c>
      <c r="K35" s="191" t="s">
        <v>10</v>
      </c>
      <c r="L35" s="204">
        <f t="shared" ref="L35:N35" si="2">SUM(L6:L34)</f>
        <v>8592873.49</v>
      </c>
      <c r="M35" s="204">
        <f t="shared" si="2"/>
        <v>1500</v>
      </c>
      <c r="N35" s="204">
        <f t="shared" si="2"/>
        <v>0</v>
      </c>
    </row>
    <row r="36" s="173" customFormat="1" ht="25" customHeight="1" spans="1:14">
      <c r="A36" s="193" t="s">
        <v>223</v>
      </c>
      <c r="B36" s="194">
        <f>B37+B38+B39</f>
        <v>6738990.49</v>
      </c>
      <c r="C36" s="195" t="s">
        <v>224</v>
      </c>
      <c r="D36" s="196">
        <f t="shared" ref="D36:F36" si="3">D37+D38</f>
        <v>0</v>
      </c>
      <c r="E36" s="196">
        <f t="shared" si="3"/>
        <v>0</v>
      </c>
      <c r="F36" s="196">
        <f t="shared" si="3"/>
        <v>0</v>
      </c>
      <c r="G36" s="193" t="s">
        <v>224</v>
      </c>
      <c r="H36" s="196">
        <f t="shared" ref="H36:J36" si="4">H37+H38</f>
        <v>0</v>
      </c>
      <c r="I36" s="196">
        <f t="shared" si="4"/>
        <v>0</v>
      </c>
      <c r="J36" s="196">
        <f t="shared" si="4"/>
        <v>0</v>
      </c>
      <c r="K36" s="193" t="s">
        <v>224</v>
      </c>
      <c r="L36" s="205">
        <f t="shared" ref="L36:N36" si="5">L37+L38</f>
        <v>0</v>
      </c>
      <c r="M36" s="205">
        <f t="shared" si="5"/>
        <v>0</v>
      </c>
      <c r="N36" s="205">
        <f t="shared" si="5"/>
        <v>0</v>
      </c>
    </row>
    <row r="37" s="172" customFormat="1" ht="25" customHeight="1" spans="1:14">
      <c r="A37" s="185" t="s">
        <v>160</v>
      </c>
      <c r="B37" s="197">
        <v>6738390.49</v>
      </c>
      <c r="C37" s="185" t="s">
        <v>160</v>
      </c>
      <c r="D37" s="186">
        <v>0</v>
      </c>
      <c r="E37" s="186">
        <v>0</v>
      </c>
      <c r="F37" s="186">
        <v>0</v>
      </c>
      <c r="G37" s="185" t="s">
        <v>160</v>
      </c>
      <c r="H37" s="200"/>
      <c r="I37" s="200"/>
      <c r="J37" s="200"/>
      <c r="K37" s="185" t="s">
        <v>160</v>
      </c>
      <c r="L37" s="202"/>
      <c r="M37" s="202"/>
      <c r="N37" s="207"/>
    </row>
    <row r="38" s="172" customFormat="1" ht="25" customHeight="1" spans="1:14">
      <c r="A38" s="185" t="s">
        <v>225</v>
      </c>
      <c r="B38" s="197">
        <v>600</v>
      </c>
      <c r="C38" s="185" t="s">
        <v>225</v>
      </c>
      <c r="D38" s="186">
        <v>0</v>
      </c>
      <c r="E38" s="186">
        <v>0</v>
      </c>
      <c r="F38" s="186">
        <v>0</v>
      </c>
      <c r="G38" s="185" t="s">
        <v>225</v>
      </c>
      <c r="H38" s="200"/>
      <c r="I38" s="200"/>
      <c r="J38" s="200"/>
      <c r="K38" s="185" t="s">
        <v>225</v>
      </c>
      <c r="L38" s="202"/>
      <c r="M38" s="202"/>
      <c r="N38" s="207"/>
    </row>
    <row r="39" s="172" customFormat="1" ht="25" customHeight="1" spans="1:14">
      <c r="A39" s="185" t="s">
        <v>226</v>
      </c>
      <c r="B39" s="197">
        <v>0</v>
      </c>
      <c r="C39" s="185" t="s">
        <v>226</v>
      </c>
      <c r="D39" s="186">
        <v>0</v>
      </c>
      <c r="E39" s="186">
        <v>0</v>
      </c>
      <c r="F39" s="186">
        <v>0</v>
      </c>
      <c r="G39" s="185" t="s">
        <v>226</v>
      </c>
      <c r="H39" s="200"/>
      <c r="I39" s="200"/>
      <c r="J39" s="206"/>
      <c r="K39" s="185" t="s">
        <v>226</v>
      </c>
      <c r="L39" s="207"/>
      <c r="M39" s="202"/>
      <c r="N39" s="207"/>
    </row>
    <row r="40" s="173" customFormat="1" ht="25" customHeight="1" spans="1:14">
      <c r="A40" s="198" t="s">
        <v>227</v>
      </c>
      <c r="B40" s="192">
        <f>B35+B36</f>
        <v>8594373.49</v>
      </c>
      <c r="C40" s="198" t="s">
        <v>228</v>
      </c>
      <c r="D40" s="192">
        <f t="shared" ref="D40:J40" si="6">D35+D36</f>
        <v>8592873.49</v>
      </c>
      <c r="E40" s="192">
        <f t="shared" si="6"/>
        <v>1500</v>
      </c>
      <c r="F40" s="192">
        <f t="shared" si="6"/>
        <v>0</v>
      </c>
      <c r="G40" s="198" t="s">
        <v>228</v>
      </c>
      <c r="H40" s="192">
        <f t="shared" si="6"/>
        <v>8592873.49</v>
      </c>
      <c r="I40" s="192">
        <f t="shared" si="6"/>
        <v>1500</v>
      </c>
      <c r="J40" s="192">
        <f t="shared" si="6"/>
        <v>0</v>
      </c>
      <c r="K40" s="198" t="s">
        <v>228</v>
      </c>
      <c r="L40" s="208">
        <f>L35+L36</f>
        <v>8592873.49</v>
      </c>
      <c r="M40" s="208">
        <f>M35+M36</f>
        <v>1500</v>
      </c>
      <c r="N40" s="208">
        <f>N35+N36</f>
        <v>0</v>
      </c>
    </row>
  </sheetData>
  <mergeCells count="6">
    <mergeCell ref="A2:N2"/>
    <mergeCell ref="A3:C3"/>
    <mergeCell ref="L3:N3"/>
    <mergeCell ref="A4:B4"/>
    <mergeCell ref="C4:N4"/>
    <mergeCell ref="A5:B5"/>
  </mergeCells>
  <pageMargins left="0.275" right="0.196527777777778" top="0.118055555555556" bottom="0.156944444444444" header="0.5" footer="0.5"/>
  <pageSetup paperSize="9" scale="87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zoomScale="145" zoomScaleNormal="145" topLeftCell="A2" workbookViewId="0">
      <selection activeCell="A2" sqref="A2:I2"/>
    </sheetView>
  </sheetViews>
  <sheetFormatPr defaultColWidth="9" defaultRowHeight="13.5"/>
  <cols>
    <col min="1" max="1" width="15.5" style="96" customWidth="1"/>
    <col min="2" max="2" width="30.875" style="96" customWidth="1"/>
    <col min="3" max="4" width="15.625" style="96" customWidth="1"/>
    <col min="5" max="8" width="13.625" style="96" customWidth="1"/>
    <col min="9" max="9" width="10.375" style="96"/>
    <col min="10" max="16384" width="9" style="96"/>
  </cols>
  <sheetData>
    <row r="1" ht="18" customHeight="1" spans="1:9">
      <c r="A1" s="139" t="s">
        <v>0</v>
      </c>
      <c r="B1" s="140"/>
      <c r="C1" s="140"/>
      <c r="D1" s="140"/>
      <c r="E1" s="140"/>
      <c r="F1" s="140"/>
      <c r="G1" s="140"/>
      <c r="H1" s="169"/>
      <c r="I1" s="110" t="s">
        <v>229</v>
      </c>
    </row>
    <row r="2" ht="25.5" spans="1:9">
      <c r="A2" s="141" t="s">
        <v>230</v>
      </c>
      <c r="B2" s="141"/>
      <c r="C2" s="141"/>
      <c r="D2" s="141"/>
      <c r="E2" s="141"/>
      <c r="F2" s="141"/>
      <c r="G2" s="141"/>
      <c r="H2" s="141"/>
      <c r="I2" s="141"/>
    </row>
    <row r="3" s="138" customFormat="1" ht="21" customHeight="1" spans="1:9">
      <c r="A3" s="142" t="s">
        <v>231</v>
      </c>
      <c r="B3" s="143"/>
      <c r="C3" s="143"/>
      <c r="D3" s="143"/>
      <c r="E3" s="143"/>
      <c r="F3" s="143"/>
      <c r="G3" s="143"/>
      <c r="H3" s="170"/>
      <c r="I3" s="138" t="s">
        <v>80</v>
      </c>
    </row>
    <row r="4" ht="23" customHeight="1" spans="1:9">
      <c r="A4" s="144" t="s">
        <v>107</v>
      </c>
      <c r="B4" s="145"/>
      <c r="C4" s="146" t="s">
        <v>232</v>
      </c>
      <c r="D4" s="144" t="s">
        <v>233</v>
      </c>
      <c r="E4" s="145"/>
      <c r="F4" s="145"/>
      <c r="G4" s="145"/>
      <c r="H4" s="145"/>
      <c r="I4" s="146" t="s">
        <v>90</v>
      </c>
    </row>
    <row r="5" ht="22.5" spans="1:9">
      <c r="A5" s="144" t="s">
        <v>234</v>
      </c>
      <c r="B5" s="144" t="s">
        <v>235</v>
      </c>
      <c r="C5" s="147"/>
      <c r="D5" s="144" t="s">
        <v>83</v>
      </c>
      <c r="E5" s="144" t="s">
        <v>236</v>
      </c>
      <c r="F5" s="100" t="s">
        <v>237</v>
      </c>
      <c r="G5" s="100" t="s">
        <v>238</v>
      </c>
      <c r="H5" s="100" t="s">
        <v>239</v>
      </c>
      <c r="I5" s="147"/>
    </row>
    <row r="6" ht="12" customHeight="1" spans="1:9">
      <c r="A6" s="148" t="s">
        <v>240</v>
      </c>
      <c r="B6" s="149"/>
      <c r="C6" s="150">
        <f>D6+I6</f>
        <v>8594373.49</v>
      </c>
      <c r="D6" s="151">
        <f>D7+D12+D16+D19+D33</f>
        <v>1855383</v>
      </c>
      <c r="E6" s="151">
        <f>E7+E12+E16+E19+E33</f>
        <v>1855383</v>
      </c>
      <c r="F6" s="151">
        <v>0</v>
      </c>
      <c r="G6" s="151">
        <v>0</v>
      </c>
      <c r="H6" s="151">
        <v>0</v>
      </c>
      <c r="I6" s="151">
        <f>I7+I12+I16+I19+I33</f>
        <v>6738990.49</v>
      </c>
    </row>
    <row r="7" ht="12" customHeight="1" spans="1:9">
      <c r="A7" s="152">
        <v>208</v>
      </c>
      <c r="B7" s="153" t="s">
        <v>117</v>
      </c>
      <c r="C7" s="150">
        <f t="shared" ref="C7:C17" si="0">D7+I7</f>
        <v>301093</v>
      </c>
      <c r="D7" s="154">
        <f t="shared" ref="D7:I7" si="1">D8</f>
        <v>301093</v>
      </c>
      <c r="E7" s="154">
        <f t="shared" si="1"/>
        <v>301093</v>
      </c>
      <c r="F7" s="151">
        <v>0</v>
      </c>
      <c r="G7" s="151">
        <v>0</v>
      </c>
      <c r="H7" s="151">
        <v>0</v>
      </c>
      <c r="I7" s="154">
        <f t="shared" si="1"/>
        <v>0</v>
      </c>
    </row>
    <row r="8" ht="12" customHeight="1" spans="1:9">
      <c r="A8" s="152">
        <v>20805</v>
      </c>
      <c r="B8" s="153" t="s">
        <v>118</v>
      </c>
      <c r="C8" s="150">
        <f t="shared" si="0"/>
        <v>301093</v>
      </c>
      <c r="D8" s="155">
        <f t="shared" ref="D8:I8" si="2">D9+D10+D11</f>
        <v>301093</v>
      </c>
      <c r="E8" s="155">
        <f t="shared" si="2"/>
        <v>301093</v>
      </c>
      <c r="F8" s="151">
        <v>0</v>
      </c>
      <c r="G8" s="151">
        <v>0</v>
      </c>
      <c r="H8" s="151">
        <v>0</v>
      </c>
      <c r="I8" s="155">
        <f t="shared" si="2"/>
        <v>0</v>
      </c>
    </row>
    <row r="9" ht="12" customHeight="1" spans="1:9">
      <c r="A9" s="156">
        <v>2080502</v>
      </c>
      <c r="B9" s="157" t="s">
        <v>119</v>
      </c>
      <c r="C9" s="150">
        <f t="shared" si="0"/>
        <v>89092</v>
      </c>
      <c r="D9" s="158">
        <v>89092</v>
      </c>
      <c r="E9" s="158">
        <v>89092</v>
      </c>
      <c r="F9" s="151">
        <v>0</v>
      </c>
      <c r="G9" s="151">
        <v>0</v>
      </c>
      <c r="H9" s="151">
        <v>0</v>
      </c>
      <c r="I9" s="155">
        <v>0</v>
      </c>
    </row>
    <row r="10" ht="12" customHeight="1" spans="1:9">
      <c r="A10" s="159">
        <v>2080505</v>
      </c>
      <c r="B10" s="160" t="s">
        <v>120</v>
      </c>
      <c r="C10" s="150">
        <f t="shared" si="0"/>
        <v>141334</v>
      </c>
      <c r="D10" s="154">
        <v>141334</v>
      </c>
      <c r="E10" s="154">
        <v>141334</v>
      </c>
      <c r="F10" s="151">
        <v>0</v>
      </c>
      <c r="G10" s="151">
        <v>0</v>
      </c>
      <c r="H10" s="151">
        <v>0</v>
      </c>
      <c r="I10" s="171">
        <v>0</v>
      </c>
    </row>
    <row r="11" ht="12" customHeight="1" spans="1:9">
      <c r="A11" s="161" t="s">
        <v>121</v>
      </c>
      <c r="B11" s="161" t="s">
        <v>122</v>
      </c>
      <c r="C11" s="150">
        <f t="shared" si="0"/>
        <v>70667</v>
      </c>
      <c r="D11" s="158">
        <v>70667</v>
      </c>
      <c r="E11" s="158">
        <v>70667</v>
      </c>
      <c r="F11" s="151">
        <v>0</v>
      </c>
      <c r="G11" s="151">
        <v>0</v>
      </c>
      <c r="H11" s="151">
        <v>0</v>
      </c>
      <c r="I11" s="155">
        <v>0</v>
      </c>
    </row>
    <row r="12" ht="12" customHeight="1" spans="1:9">
      <c r="A12" s="81">
        <v>210</v>
      </c>
      <c r="B12" s="82" t="s">
        <v>123</v>
      </c>
      <c r="C12" s="150">
        <f t="shared" si="0"/>
        <v>73102</v>
      </c>
      <c r="D12" s="158">
        <f t="shared" ref="D12:D17" si="3">D13</f>
        <v>73102</v>
      </c>
      <c r="E12" s="158">
        <f t="shared" ref="E12:E17" si="4">E13</f>
        <v>73102</v>
      </c>
      <c r="F12" s="151">
        <v>0</v>
      </c>
      <c r="G12" s="151">
        <v>0</v>
      </c>
      <c r="H12" s="151">
        <v>0</v>
      </c>
      <c r="I12" s="155">
        <f t="shared" ref="I12:I17" si="5">I13</f>
        <v>0</v>
      </c>
    </row>
    <row r="13" ht="12" customHeight="1" spans="1:9">
      <c r="A13" s="81">
        <v>21011</v>
      </c>
      <c r="B13" s="82" t="s">
        <v>124</v>
      </c>
      <c r="C13" s="150">
        <f t="shared" si="0"/>
        <v>73102</v>
      </c>
      <c r="D13" s="162">
        <f t="shared" ref="D13:I13" si="6">D14+D15</f>
        <v>73102</v>
      </c>
      <c r="E13" s="162">
        <f t="shared" si="6"/>
        <v>73102</v>
      </c>
      <c r="F13" s="151">
        <v>0</v>
      </c>
      <c r="G13" s="151">
        <v>0</v>
      </c>
      <c r="H13" s="151">
        <v>0</v>
      </c>
      <c r="I13" s="154">
        <f t="shared" si="6"/>
        <v>0</v>
      </c>
    </row>
    <row r="14" ht="12" customHeight="1" spans="1:9">
      <c r="A14" s="163">
        <v>2101102</v>
      </c>
      <c r="B14" s="164" t="s">
        <v>125</v>
      </c>
      <c r="C14" s="150">
        <f t="shared" si="0"/>
        <v>58102</v>
      </c>
      <c r="D14" s="162">
        <v>58102</v>
      </c>
      <c r="E14" s="162">
        <v>58102</v>
      </c>
      <c r="F14" s="151">
        <v>0</v>
      </c>
      <c r="G14" s="151">
        <v>0</v>
      </c>
      <c r="H14" s="151">
        <v>0</v>
      </c>
      <c r="I14" s="154">
        <v>0</v>
      </c>
    </row>
    <row r="15" ht="12" customHeight="1" spans="1:9">
      <c r="A15" s="163">
        <v>2101199</v>
      </c>
      <c r="B15" s="164" t="s">
        <v>126</v>
      </c>
      <c r="C15" s="150">
        <f t="shared" si="0"/>
        <v>15000</v>
      </c>
      <c r="D15" s="162">
        <v>15000</v>
      </c>
      <c r="E15" s="162">
        <v>15000</v>
      </c>
      <c r="F15" s="151">
        <v>0</v>
      </c>
      <c r="G15" s="151">
        <v>0</v>
      </c>
      <c r="H15" s="151">
        <v>0</v>
      </c>
      <c r="I15" s="154">
        <v>0</v>
      </c>
    </row>
    <row r="16" ht="12" customHeight="1" spans="1:9">
      <c r="A16" s="81">
        <v>211</v>
      </c>
      <c r="B16" s="82" t="s">
        <v>127</v>
      </c>
      <c r="C16" s="150">
        <f t="shared" si="0"/>
        <v>250000</v>
      </c>
      <c r="D16" s="162">
        <f t="shared" si="3"/>
        <v>0</v>
      </c>
      <c r="E16" s="162">
        <f t="shared" si="4"/>
        <v>0</v>
      </c>
      <c r="F16" s="151">
        <v>0</v>
      </c>
      <c r="G16" s="151">
        <v>0</v>
      </c>
      <c r="H16" s="151">
        <v>0</v>
      </c>
      <c r="I16" s="154">
        <f t="shared" si="5"/>
        <v>250000</v>
      </c>
    </row>
    <row r="17" ht="12" customHeight="1" spans="1:9">
      <c r="A17" s="81">
        <v>21103</v>
      </c>
      <c r="B17" s="82" t="s">
        <v>128</v>
      </c>
      <c r="C17" s="150">
        <f t="shared" si="0"/>
        <v>250000</v>
      </c>
      <c r="D17" s="162">
        <f t="shared" si="3"/>
        <v>0</v>
      </c>
      <c r="E17" s="162">
        <f t="shared" si="4"/>
        <v>0</v>
      </c>
      <c r="F17" s="151">
        <v>0</v>
      </c>
      <c r="G17" s="151">
        <v>0</v>
      </c>
      <c r="H17" s="151">
        <v>0</v>
      </c>
      <c r="I17" s="154">
        <f t="shared" si="5"/>
        <v>250000</v>
      </c>
    </row>
    <row r="18" ht="12" customHeight="1" spans="1:9">
      <c r="A18" s="84">
        <v>2110302</v>
      </c>
      <c r="B18" s="85" t="s">
        <v>129</v>
      </c>
      <c r="C18" s="150">
        <f t="shared" ref="C18:C36" si="7">D18+I18</f>
        <v>250000</v>
      </c>
      <c r="D18" s="162">
        <v>0</v>
      </c>
      <c r="E18" s="162">
        <v>0</v>
      </c>
      <c r="F18" s="151">
        <v>0</v>
      </c>
      <c r="G18" s="151">
        <v>0</v>
      </c>
      <c r="H18" s="151">
        <v>0</v>
      </c>
      <c r="I18" s="154">
        <v>250000</v>
      </c>
    </row>
    <row r="19" ht="12" customHeight="1" spans="1:9">
      <c r="A19" s="81">
        <v>213</v>
      </c>
      <c r="B19" s="82" t="s">
        <v>130</v>
      </c>
      <c r="C19" s="150">
        <f t="shared" si="7"/>
        <v>7795622.49</v>
      </c>
      <c r="D19" s="162">
        <f>D20+D29+D31</f>
        <v>1306632</v>
      </c>
      <c r="E19" s="162">
        <f>E20+E29+E31</f>
        <v>1306632</v>
      </c>
      <c r="F19" s="151">
        <v>0</v>
      </c>
      <c r="G19" s="151">
        <v>0</v>
      </c>
      <c r="H19" s="151">
        <v>0</v>
      </c>
      <c r="I19" s="154">
        <f>I20+I29+I31</f>
        <v>6488990.49</v>
      </c>
    </row>
    <row r="20" ht="12" customHeight="1" spans="1:9">
      <c r="A20" s="81">
        <v>21303</v>
      </c>
      <c r="B20" s="82" t="s">
        <v>131</v>
      </c>
      <c r="C20" s="150">
        <f t="shared" si="7"/>
        <v>5643649.49</v>
      </c>
      <c r="D20" s="162">
        <f>D21+D22+D23+D24+D25+D26+D27+D28</f>
        <v>1305732</v>
      </c>
      <c r="E20" s="162">
        <f>E21+E22+E23+E24+E25+E26+E27+E28</f>
        <v>1305732</v>
      </c>
      <c r="F20" s="151">
        <v>0</v>
      </c>
      <c r="G20" s="151">
        <v>0</v>
      </c>
      <c r="H20" s="151">
        <v>0</v>
      </c>
      <c r="I20" s="154">
        <f>I21+I22+I23+I24+I25+I26+I27+I28</f>
        <v>4337917.49</v>
      </c>
    </row>
    <row r="21" ht="12" customHeight="1" spans="1:9">
      <c r="A21" s="84">
        <v>2130304</v>
      </c>
      <c r="B21" s="85" t="s">
        <v>132</v>
      </c>
      <c r="C21" s="150">
        <f t="shared" si="7"/>
        <v>1305732</v>
      </c>
      <c r="D21" s="162">
        <v>1305732</v>
      </c>
      <c r="E21" s="162">
        <v>1305732</v>
      </c>
      <c r="F21" s="151">
        <v>0</v>
      </c>
      <c r="G21" s="151">
        <v>0</v>
      </c>
      <c r="H21" s="151">
        <v>0</v>
      </c>
      <c r="I21" s="154">
        <v>0</v>
      </c>
    </row>
    <row r="22" ht="12" customHeight="1" spans="1:9">
      <c r="A22" s="84">
        <v>2130305</v>
      </c>
      <c r="B22" s="85" t="s">
        <v>133</v>
      </c>
      <c r="C22" s="150">
        <f t="shared" si="7"/>
        <v>2378185.24</v>
      </c>
      <c r="D22" s="154">
        <v>0</v>
      </c>
      <c r="E22" s="154">
        <v>0</v>
      </c>
      <c r="F22" s="151">
        <v>0</v>
      </c>
      <c r="G22" s="151">
        <v>0</v>
      </c>
      <c r="H22" s="151">
        <v>0</v>
      </c>
      <c r="I22" s="154">
        <v>2378185.24</v>
      </c>
    </row>
    <row r="23" ht="12" customHeight="1" spans="1:9">
      <c r="A23" s="84">
        <v>2130306</v>
      </c>
      <c r="B23" s="85" t="s">
        <v>134</v>
      </c>
      <c r="C23" s="150">
        <f t="shared" si="7"/>
        <v>100000</v>
      </c>
      <c r="D23" s="154">
        <v>0</v>
      </c>
      <c r="E23" s="154">
        <v>0</v>
      </c>
      <c r="F23" s="151">
        <v>0</v>
      </c>
      <c r="G23" s="151">
        <v>0</v>
      </c>
      <c r="H23" s="151">
        <v>0</v>
      </c>
      <c r="I23" s="154">
        <v>100000</v>
      </c>
    </row>
    <row r="24" ht="12" customHeight="1" spans="1:9">
      <c r="A24" s="84">
        <v>2130310</v>
      </c>
      <c r="B24" s="85" t="s">
        <v>135</v>
      </c>
      <c r="C24" s="150">
        <f t="shared" si="7"/>
        <v>848577.25</v>
      </c>
      <c r="D24" s="154">
        <v>0</v>
      </c>
      <c r="E24" s="154">
        <v>0</v>
      </c>
      <c r="F24" s="151">
        <v>0</v>
      </c>
      <c r="G24" s="151">
        <v>0</v>
      </c>
      <c r="H24" s="151">
        <v>0</v>
      </c>
      <c r="I24" s="154">
        <v>848577.25</v>
      </c>
    </row>
    <row r="25" ht="12" customHeight="1" spans="1:9">
      <c r="A25" s="84">
        <v>2130311</v>
      </c>
      <c r="B25" s="85" t="s">
        <v>136</v>
      </c>
      <c r="C25" s="150">
        <f t="shared" si="7"/>
        <v>941155</v>
      </c>
      <c r="D25" s="154">
        <v>0</v>
      </c>
      <c r="E25" s="154">
        <v>0</v>
      </c>
      <c r="F25" s="151">
        <v>0</v>
      </c>
      <c r="G25" s="151">
        <v>0</v>
      </c>
      <c r="H25" s="151">
        <v>0</v>
      </c>
      <c r="I25" s="154">
        <v>941155</v>
      </c>
    </row>
    <row r="26" ht="12" customHeight="1" spans="1:9">
      <c r="A26" s="84">
        <v>2130314</v>
      </c>
      <c r="B26" s="85" t="s">
        <v>137</v>
      </c>
      <c r="C26" s="150">
        <f t="shared" si="7"/>
        <v>70000</v>
      </c>
      <c r="D26" s="154">
        <v>0</v>
      </c>
      <c r="E26" s="154">
        <v>0</v>
      </c>
      <c r="F26" s="151">
        <v>0</v>
      </c>
      <c r="G26" s="151">
        <v>0</v>
      </c>
      <c r="H26" s="151">
        <v>0</v>
      </c>
      <c r="I26" s="154">
        <v>70000</v>
      </c>
    </row>
    <row r="27" ht="12" customHeight="1" spans="1:9">
      <c r="A27" s="84">
        <v>2130316</v>
      </c>
      <c r="B27" s="85" t="s">
        <v>138</v>
      </c>
      <c r="C27" s="150">
        <f t="shared" si="7"/>
        <v>0</v>
      </c>
      <c r="D27" s="154">
        <v>0</v>
      </c>
      <c r="E27" s="154">
        <v>0</v>
      </c>
      <c r="F27" s="151">
        <v>0</v>
      </c>
      <c r="G27" s="151">
        <v>0</v>
      </c>
      <c r="H27" s="151">
        <v>0</v>
      </c>
      <c r="I27" s="154">
        <v>0</v>
      </c>
    </row>
    <row r="28" ht="12" customHeight="1" spans="1:9">
      <c r="A28" s="84">
        <v>2130335</v>
      </c>
      <c r="B28" s="85" t="s">
        <v>139</v>
      </c>
      <c r="C28" s="150">
        <f t="shared" si="7"/>
        <v>0</v>
      </c>
      <c r="D28" s="154">
        <v>0</v>
      </c>
      <c r="E28" s="154">
        <v>0</v>
      </c>
      <c r="F28" s="151">
        <v>0</v>
      </c>
      <c r="G28" s="151">
        <v>0</v>
      </c>
      <c r="H28" s="151">
        <v>0</v>
      </c>
      <c r="I28" s="154">
        <v>0</v>
      </c>
    </row>
    <row r="29" ht="12" customHeight="1" spans="1:9">
      <c r="A29" s="81">
        <v>21305</v>
      </c>
      <c r="B29" s="82" t="s">
        <v>140</v>
      </c>
      <c r="C29" s="150">
        <f t="shared" si="7"/>
        <v>2150473</v>
      </c>
      <c r="D29" s="162">
        <f t="shared" ref="D29:D33" si="8">D30</f>
        <v>0</v>
      </c>
      <c r="E29" s="162">
        <f t="shared" ref="E29:E33" si="9">E30</f>
        <v>0</v>
      </c>
      <c r="F29" s="151">
        <v>0</v>
      </c>
      <c r="G29" s="151">
        <v>0</v>
      </c>
      <c r="H29" s="151">
        <v>0</v>
      </c>
      <c r="I29" s="154">
        <f t="shared" ref="I29:I33" si="10">I30</f>
        <v>2150473</v>
      </c>
    </row>
    <row r="30" ht="12" customHeight="1" spans="1:9">
      <c r="A30" s="84">
        <v>2130599</v>
      </c>
      <c r="B30" s="85" t="s">
        <v>141</v>
      </c>
      <c r="C30" s="150">
        <f t="shared" si="7"/>
        <v>2150473</v>
      </c>
      <c r="D30" s="154">
        <v>0</v>
      </c>
      <c r="E30" s="154">
        <v>0</v>
      </c>
      <c r="F30" s="151">
        <v>0</v>
      </c>
      <c r="G30" s="151">
        <v>0</v>
      </c>
      <c r="H30" s="151">
        <v>0</v>
      </c>
      <c r="I30" s="154">
        <v>2150473</v>
      </c>
    </row>
    <row r="31" ht="12" customHeight="1" spans="1:9">
      <c r="A31" s="81">
        <v>21372</v>
      </c>
      <c r="B31" s="82" t="s">
        <v>142</v>
      </c>
      <c r="C31" s="150">
        <f t="shared" si="7"/>
        <v>1500</v>
      </c>
      <c r="D31" s="162">
        <f t="shared" si="8"/>
        <v>900</v>
      </c>
      <c r="E31" s="162">
        <f t="shared" si="9"/>
        <v>900</v>
      </c>
      <c r="F31" s="151">
        <v>0</v>
      </c>
      <c r="G31" s="151">
        <v>0</v>
      </c>
      <c r="H31" s="151">
        <v>0</v>
      </c>
      <c r="I31" s="154">
        <f t="shared" si="10"/>
        <v>600</v>
      </c>
    </row>
    <row r="32" ht="12" customHeight="1" spans="1:9">
      <c r="A32" s="84">
        <v>2137201</v>
      </c>
      <c r="B32" s="85" t="s">
        <v>143</v>
      </c>
      <c r="C32" s="150">
        <f t="shared" si="7"/>
        <v>1500</v>
      </c>
      <c r="D32" s="162">
        <v>900</v>
      </c>
      <c r="E32" s="162">
        <v>900</v>
      </c>
      <c r="F32" s="151">
        <v>0</v>
      </c>
      <c r="G32" s="151">
        <v>0</v>
      </c>
      <c r="H32" s="151">
        <v>0</v>
      </c>
      <c r="I32" s="154">
        <v>600</v>
      </c>
    </row>
    <row r="33" ht="12" customHeight="1" spans="1:9">
      <c r="A33" s="165">
        <v>221</v>
      </c>
      <c r="B33" s="166" t="s">
        <v>144</v>
      </c>
      <c r="C33" s="150">
        <f t="shared" si="7"/>
        <v>174556</v>
      </c>
      <c r="D33" s="162">
        <f t="shared" si="8"/>
        <v>174556</v>
      </c>
      <c r="E33" s="162">
        <f t="shared" si="9"/>
        <v>174556</v>
      </c>
      <c r="F33" s="151">
        <v>0</v>
      </c>
      <c r="G33" s="151">
        <v>0</v>
      </c>
      <c r="H33" s="151">
        <v>0</v>
      </c>
      <c r="I33" s="154">
        <f t="shared" si="10"/>
        <v>0</v>
      </c>
    </row>
    <row r="34" ht="12" customHeight="1" spans="1:9">
      <c r="A34" s="165">
        <v>22102</v>
      </c>
      <c r="B34" s="166" t="s">
        <v>145</v>
      </c>
      <c r="C34" s="150">
        <f t="shared" si="7"/>
        <v>174556</v>
      </c>
      <c r="D34" s="162">
        <f t="shared" ref="D34:I34" si="11">D35+D36</f>
        <v>174556</v>
      </c>
      <c r="E34" s="162">
        <f t="shared" si="11"/>
        <v>174556</v>
      </c>
      <c r="F34" s="151">
        <v>0</v>
      </c>
      <c r="G34" s="151">
        <v>0</v>
      </c>
      <c r="H34" s="151">
        <v>0</v>
      </c>
      <c r="I34" s="154">
        <f t="shared" si="11"/>
        <v>0</v>
      </c>
    </row>
    <row r="35" ht="12" customHeight="1" spans="1:9">
      <c r="A35" s="167">
        <v>2210201</v>
      </c>
      <c r="B35" s="168" t="s">
        <v>146</v>
      </c>
      <c r="C35" s="150">
        <f t="shared" si="7"/>
        <v>124612</v>
      </c>
      <c r="D35" s="162">
        <v>124612</v>
      </c>
      <c r="E35" s="162">
        <v>124612</v>
      </c>
      <c r="F35" s="151">
        <v>0</v>
      </c>
      <c r="G35" s="151">
        <v>0</v>
      </c>
      <c r="H35" s="151">
        <v>0</v>
      </c>
      <c r="I35" s="154">
        <v>0</v>
      </c>
    </row>
    <row r="36" ht="12" customHeight="1" spans="1:9">
      <c r="A36" s="167">
        <v>2210203</v>
      </c>
      <c r="B36" s="168" t="s">
        <v>147</v>
      </c>
      <c r="C36" s="150">
        <f t="shared" si="7"/>
        <v>49944</v>
      </c>
      <c r="D36" s="162">
        <v>49944</v>
      </c>
      <c r="E36" s="162">
        <v>49944</v>
      </c>
      <c r="F36" s="151">
        <v>0</v>
      </c>
      <c r="G36" s="151">
        <v>0</v>
      </c>
      <c r="H36" s="151">
        <v>0</v>
      </c>
      <c r="I36" s="154">
        <v>0</v>
      </c>
    </row>
  </sheetData>
  <mergeCells count="6">
    <mergeCell ref="A2:I2"/>
    <mergeCell ref="A4:B4"/>
    <mergeCell ref="D4:H4"/>
    <mergeCell ref="A6:B6"/>
    <mergeCell ref="C4:C5"/>
    <mergeCell ref="I4:I5"/>
  </mergeCells>
  <pageMargins left="0.554861111111111" right="0.554861111111111" top="0.409027777777778" bottom="0.409027777777778" header="0.5" footer="0.5"/>
  <pageSetup paperSize="9" scale="96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zoomScale="160" zoomScaleNormal="160" topLeftCell="A12" workbookViewId="0">
      <selection activeCell="D17" sqref="D17"/>
    </sheetView>
  </sheetViews>
  <sheetFormatPr defaultColWidth="9" defaultRowHeight="13.5" outlineLevelCol="7"/>
  <cols>
    <col min="1" max="1" width="9" style="96"/>
    <col min="2" max="2" width="29.75" style="96" customWidth="1"/>
    <col min="3" max="3" width="15.625" style="96" customWidth="1"/>
    <col min="4" max="4" width="13" style="96" customWidth="1"/>
    <col min="5" max="5" width="17.375" style="96" customWidth="1"/>
    <col min="6" max="16384" width="9" style="96"/>
  </cols>
  <sheetData>
    <row r="1" ht="18.75" spans="1:5">
      <c r="A1" s="112" t="s">
        <v>0</v>
      </c>
      <c r="E1" s="110" t="s">
        <v>241</v>
      </c>
    </row>
    <row r="2" ht="27" customHeight="1" spans="1:5">
      <c r="A2" s="113" t="s">
        <v>242</v>
      </c>
      <c r="B2" s="98"/>
      <c r="C2" s="98"/>
      <c r="D2" s="98"/>
      <c r="E2" s="98"/>
    </row>
    <row r="3" ht="21" customHeight="1" spans="1:5">
      <c r="A3" s="114" t="s">
        <v>3</v>
      </c>
      <c r="B3" s="114"/>
      <c r="C3" s="115"/>
      <c r="D3" s="115"/>
      <c r="E3" s="136" t="s">
        <v>4</v>
      </c>
    </row>
    <row r="4" ht="24" customHeight="1" spans="1:5">
      <c r="A4" s="116" t="s">
        <v>243</v>
      </c>
      <c r="B4" s="116"/>
      <c r="C4" s="116" t="s">
        <v>244</v>
      </c>
      <c r="D4" s="116"/>
      <c r="E4" s="116"/>
    </row>
    <row r="5" ht="32" customHeight="1" spans="1:5">
      <c r="A5" s="117" t="s">
        <v>245</v>
      </c>
      <c r="B5" s="116" t="s">
        <v>246</v>
      </c>
      <c r="C5" s="116" t="s">
        <v>83</v>
      </c>
      <c r="D5" s="116" t="s">
        <v>247</v>
      </c>
      <c r="E5" s="116" t="s">
        <v>248</v>
      </c>
    </row>
    <row r="6" ht="18" customHeight="1" spans="1:8">
      <c r="A6" s="116" t="s">
        <v>101</v>
      </c>
      <c r="B6" s="116" t="s">
        <v>101</v>
      </c>
      <c r="C6" s="116">
        <v>1</v>
      </c>
      <c r="D6" s="116">
        <v>2</v>
      </c>
      <c r="E6" s="116">
        <v>3</v>
      </c>
      <c r="H6" s="137"/>
    </row>
    <row r="7" ht="18" customHeight="1" spans="1:5">
      <c r="A7" s="118"/>
      <c r="B7" s="119" t="s">
        <v>83</v>
      </c>
      <c r="C7" s="120">
        <f t="shared" ref="C7:C14" si="0">D7+E7</f>
        <v>1854483</v>
      </c>
      <c r="D7" s="120">
        <f>D8+D19+D31</f>
        <v>1771678</v>
      </c>
      <c r="E7" s="120">
        <f>E8+E19+E31</f>
        <v>82805</v>
      </c>
    </row>
    <row r="8" ht="18" customHeight="1" spans="1:5">
      <c r="A8" s="119">
        <v>301</v>
      </c>
      <c r="B8" s="119" t="s">
        <v>249</v>
      </c>
      <c r="C8" s="120">
        <f t="shared" si="0"/>
        <v>1672983</v>
      </c>
      <c r="D8" s="120">
        <f>D9+D10+D11+D12+D13+D14+D15+D16+D17+D18</f>
        <v>1672983</v>
      </c>
      <c r="E8" s="120">
        <f>SUM(E9:E18)</f>
        <v>0</v>
      </c>
    </row>
    <row r="9" ht="18" customHeight="1" spans="1:5">
      <c r="A9" s="121">
        <v>30101</v>
      </c>
      <c r="B9" s="122" t="s">
        <v>250</v>
      </c>
      <c r="C9" s="123">
        <f t="shared" si="0"/>
        <v>500716</v>
      </c>
      <c r="D9" s="123">
        <v>500716</v>
      </c>
      <c r="E9" s="130"/>
    </row>
    <row r="10" ht="18" customHeight="1" spans="1:5">
      <c r="A10" s="121">
        <v>30102</v>
      </c>
      <c r="B10" s="124" t="s">
        <v>251</v>
      </c>
      <c r="C10" s="125">
        <f t="shared" si="0"/>
        <v>186784</v>
      </c>
      <c r="D10" s="125">
        <v>186784</v>
      </c>
      <c r="E10" s="130"/>
    </row>
    <row r="11" ht="18" customHeight="1" spans="1:5">
      <c r="A11" s="121">
        <v>30103</v>
      </c>
      <c r="B11" s="124" t="s">
        <v>252</v>
      </c>
      <c r="C11" s="125">
        <f t="shared" si="0"/>
        <v>334080</v>
      </c>
      <c r="D11" s="125">
        <v>334080</v>
      </c>
      <c r="E11" s="130"/>
    </row>
    <row r="12" ht="18" customHeight="1" spans="1:5">
      <c r="A12" s="121">
        <v>30107</v>
      </c>
      <c r="B12" s="124" t="s">
        <v>253</v>
      </c>
      <c r="C12" s="125">
        <f t="shared" si="0"/>
        <v>235504</v>
      </c>
      <c r="D12" s="125">
        <v>235504</v>
      </c>
      <c r="E12" s="130"/>
    </row>
    <row r="13" ht="18" customHeight="1" spans="1:5">
      <c r="A13" s="121">
        <v>30108</v>
      </c>
      <c r="B13" s="124" t="s">
        <v>254</v>
      </c>
      <c r="C13" s="125">
        <f t="shared" si="0"/>
        <v>141334</v>
      </c>
      <c r="D13" s="125">
        <v>141334</v>
      </c>
      <c r="E13" s="130"/>
    </row>
    <row r="14" ht="18" customHeight="1" spans="1:5">
      <c r="A14" s="121">
        <v>30109</v>
      </c>
      <c r="B14" s="124" t="s">
        <v>255</v>
      </c>
      <c r="C14" s="125">
        <f t="shared" si="0"/>
        <v>70667</v>
      </c>
      <c r="D14" s="125">
        <v>70667</v>
      </c>
      <c r="E14" s="130"/>
    </row>
    <row r="15" ht="18" customHeight="1" spans="1:5">
      <c r="A15" s="121">
        <v>30110</v>
      </c>
      <c r="B15" s="124" t="s">
        <v>256</v>
      </c>
      <c r="C15" s="125">
        <f t="shared" ref="C15:C34" si="1">D15+E15</f>
        <v>58102</v>
      </c>
      <c r="D15" s="125">
        <v>58102</v>
      </c>
      <c r="E15" s="130"/>
    </row>
    <row r="16" ht="18" customHeight="1" spans="1:5">
      <c r="A16" s="121">
        <v>30112</v>
      </c>
      <c r="B16" s="124" t="s">
        <v>257</v>
      </c>
      <c r="C16" s="125">
        <f t="shared" si="1"/>
        <v>6184</v>
      </c>
      <c r="D16" s="125">
        <v>6184</v>
      </c>
      <c r="E16" s="130"/>
    </row>
    <row r="17" ht="18" customHeight="1" spans="1:5">
      <c r="A17" s="121">
        <v>30113</v>
      </c>
      <c r="B17" s="124" t="s">
        <v>146</v>
      </c>
      <c r="C17" s="125">
        <f t="shared" si="1"/>
        <v>124612</v>
      </c>
      <c r="D17" s="125">
        <v>124612</v>
      </c>
      <c r="E17" s="130"/>
    </row>
    <row r="18" ht="18" customHeight="1" spans="1:5">
      <c r="A18" s="121">
        <v>30114</v>
      </c>
      <c r="B18" s="124" t="s">
        <v>258</v>
      </c>
      <c r="C18" s="125">
        <f t="shared" si="1"/>
        <v>15000</v>
      </c>
      <c r="D18" s="125">
        <v>15000</v>
      </c>
      <c r="E18" s="130"/>
    </row>
    <row r="19" ht="18" customHeight="1" spans="1:5">
      <c r="A19" s="119">
        <v>302</v>
      </c>
      <c r="B19" s="119" t="s">
        <v>259</v>
      </c>
      <c r="C19" s="120">
        <f t="shared" si="1"/>
        <v>82805</v>
      </c>
      <c r="D19" s="120">
        <f>SUM(D20:D28)</f>
        <v>0</v>
      </c>
      <c r="E19" s="120">
        <f>E20+E21+E22+E23+E24+E25+E26+E27+E28+E29+E30</f>
        <v>82805</v>
      </c>
    </row>
    <row r="20" ht="18" customHeight="1" spans="1:5">
      <c r="A20" s="126">
        <v>30201</v>
      </c>
      <c r="B20" s="127" t="s">
        <v>260</v>
      </c>
      <c r="C20" s="123">
        <f t="shared" si="1"/>
        <v>13000</v>
      </c>
      <c r="D20" s="128"/>
      <c r="E20" s="123">
        <v>13000</v>
      </c>
    </row>
    <row r="21" ht="18" customHeight="1" spans="1:5">
      <c r="A21" s="126">
        <v>30202</v>
      </c>
      <c r="B21" s="129" t="s">
        <v>261</v>
      </c>
      <c r="C21" s="123">
        <f t="shared" si="1"/>
        <v>3000</v>
      </c>
      <c r="D21" s="128"/>
      <c r="E21" s="123">
        <v>3000</v>
      </c>
    </row>
    <row r="22" ht="18" customHeight="1" spans="1:5">
      <c r="A22" s="126">
        <v>30207</v>
      </c>
      <c r="B22" s="129" t="s">
        <v>262</v>
      </c>
      <c r="C22" s="123">
        <f t="shared" si="1"/>
        <v>4200</v>
      </c>
      <c r="D22" s="128"/>
      <c r="E22" s="123">
        <v>4200</v>
      </c>
    </row>
    <row r="23" ht="18" customHeight="1" spans="1:5">
      <c r="A23" s="126">
        <v>30211</v>
      </c>
      <c r="B23" s="126" t="s">
        <v>263</v>
      </c>
      <c r="C23" s="123">
        <f t="shared" si="1"/>
        <v>10000</v>
      </c>
      <c r="D23" s="130"/>
      <c r="E23" s="123">
        <v>10000</v>
      </c>
    </row>
    <row r="24" ht="18" customHeight="1" spans="1:5">
      <c r="A24" s="126">
        <v>30213</v>
      </c>
      <c r="B24" s="126" t="s">
        <v>264</v>
      </c>
      <c r="C24" s="123">
        <f t="shared" si="1"/>
        <v>5000</v>
      </c>
      <c r="D24" s="130"/>
      <c r="E24" s="123">
        <v>5000</v>
      </c>
    </row>
    <row r="25" ht="18" customHeight="1" spans="1:5">
      <c r="A25" s="126">
        <v>30217</v>
      </c>
      <c r="B25" s="126" t="s">
        <v>265</v>
      </c>
      <c r="C25" s="123">
        <f t="shared" si="1"/>
        <v>0</v>
      </c>
      <c r="D25" s="130"/>
      <c r="E25" s="123">
        <v>0</v>
      </c>
    </row>
    <row r="26" ht="18" customHeight="1" spans="1:5">
      <c r="A26" s="126">
        <v>30226</v>
      </c>
      <c r="B26" s="126" t="s">
        <v>266</v>
      </c>
      <c r="C26" s="123">
        <f t="shared" si="1"/>
        <v>0</v>
      </c>
      <c r="D26" s="130"/>
      <c r="E26" s="123">
        <v>0</v>
      </c>
    </row>
    <row r="27" ht="18" customHeight="1" spans="1:5">
      <c r="A27" s="126">
        <v>30227</v>
      </c>
      <c r="B27" s="126" t="s">
        <v>267</v>
      </c>
      <c r="C27" s="123">
        <f t="shared" si="1"/>
        <v>5000</v>
      </c>
      <c r="D27" s="130"/>
      <c r="E27" s="123">
        <v>5000</v>
      </c>
    </row>
    <row r="28" ht="18" customHeight="1" spans="1:5">
      <c r="A28" s="126">
        <v>30228</v>
      </c>
      <c r="B28" s="126" t="s">
        <v>268</v>
      </c>
      <c r="C28" s="123">
        <f t="shared" si="1"/>
        <v>13205</v>
      </c>
      <c r="D28" s="130"/>
      <c r="E28" s="123">
        <v>13205</v>
      </c>
    </row>
    <row r="29" ht="18" customHeight="1" spans="1:5">
      <c r="A29" s="131">
        <v>30239</v>
      </c>
      <c r="B29" s="132" t="s">
        <v>269</v>
      </c>
      <c r="C29" s="123">
        <f t="shared" si="1"/>
        <v>28000</v>
      </c>
      <c r="D29" s="133"/>
      <c r="E29" s="133">
        <v>28000</v>
      </c>
    </row>
    <row r="30" ht="18" customHeight="1" spans="1:5">
      <c r="A30" s="131">
        <v>30299</v>
      </c>
      <c r="B30" s="132" t="s">
        <v>270</v>
      </c>
      <c r="C30" s="123">
        <f t="shared" si="1"/>
        <v>1400</v>
      </c>
      <c r="D30" s="133"/>
      <c r="E30" s="133">
        <v>1400</v>
      </c>
    </row>
    <row r="31" ht="18" customHeight="1" spans="1:5">
      <c r="A31" s="119">
        <v>303</v>
      </c>
      <c r="B31" s="119" t="s">
        <v>271</v>
      </c>
      <c r="C31" s="120">
        <f t="shared" si="1"/>
        <v>98695</v>
      </c>
      <c r="D31" s="120">
        <f>D32+D33+D34</f>
        <v>98695</v>
      </c>
      <c r="E31" s="120"/>
    </row>
    <row r="32" ht="18" customHeight="1" spans="1:5">
      <c r="A32" s="131">
        <v>30302</v>
      </c>
      <c r="B32" s="132" t="s">
        <v>272</v>
      </c>
      <c r="C32" s="133">
        <f t="shared" si="1"/>
        <v>89092</v>
      </c>
      <c r="D32" s="133">
        <v>89092</v>
      </c>
      <c r="E32" s="133"/>
    </row>
    <row r="33" ht="18" customHeight="1" spans="1:5">
      <c r="A33" s="131">
        <v>30305</v>
      </c>
      <c r="B33" s="132" t="s">
        <v>273</v>
      </c>
      <c r="C33" s="133">
        <f t="shared" si="1"/>
        <v>7203</v>
      </c>
      <c r="D33" s="133">
        <v>7203</v>
      </c>
      <c r="E33" s="133"/>
    </row>
    <row r="34" ht="18" customHeight="1" spans="1:5">
      <c r="A34" s="134">
        <v>30399</v>
      </c>
      <c r="B34" s="124" t="s">
        <v>274</v>
      </c>
      <c r="C34" s="130">
        <f t="shared" si="1"/>
        <v>2400</v>
      </c>
      <c r="D34" s="130">
        <v>2400</v>
      </c>
      <c r="E34" s="130"/>
    </row>
    <row r="35" spans="1:5">
      <c r="A35" s="135"/>
      <c r="B35" s="135"/>
      <c r="C35" s="135"/>
      <c r="D35" s="135"/>
      <c r="E35" s="135"/>
    </row>
  </sheetData>
  <mergeCells count="5">
    <mergeCell ref="A2:E2"/>
    <mergeCell ref="A3:B3"/>
    <mergeCell ref="A4:B4"/>
    <mergeCell ref="C4:E4"/>
    <mergeCell ref="A35:E35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zoomScale="115" zoomScaleNormal="115" workbookViewId="0">
      <selection activeCell="B9" sqref="B9:S9"/>
    </sheetView>
  </sheetViews>
  <sheetFormatPr defaultColWidth="9" defaultRowHeight="13.5"/>
  <cols>
    <col min="1" max="1" width="15.375" style="96" customWidth="1"/>
    <col min="2" max="16384" width="9" style="96"/>
  </cols>
  <sheetData>
    <row r="1" ht="20.25" spans="1:19">
      <c r="A1" s="97" t="s">
        <v>0</v>
      </c>
      <c r="S1" s="110" t="s">
        <v>275</v>
      </c>
    </row>
    <row r="2" ht="25.5" customHeight="1" spans="1:19">
      <c r="A2" s="98" t="s">
        <v>276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ht="15" customHeight="1" spans="1:19">
      <c r="A3" s="99" t="s">
        <v>3</v>
      </c>
      <c r="B3" s="99"/>
      <c r="C3" s="99"/>
      <c r="D3" s="9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1" t="s">
        <v>4</v>
      </c>
    </row>
    <row r="4" ht="15" customHeight="1" spans="1:19">
      <c r="A4" s="100" t="s">
        <v>277</v>
      </c>
      <c r="B4" s="100" t="s">
        <v>108</v>
      </c>
      <c r="C4" s="101"/>
      <c r="D4" s="101"/>
      <c r="E4" s="101"/>
      <c r="F4" s="101"/>
      <c r="G4" s="101"/>
      <c r="H4" s="100" t="s">
        <v>278</v>
      </c>
      <c r="I4" s="101"/>
      <c r="J4" s="101"/>
      <c r="K4" s="101"/>
      <c r="L4" s="101"/>
      <c r="M4" s="101"/>
      <c r="N4" s="100" t="s">
        <v>279</v>
      </c>
      <c r="O4" s="101"/>
      <c r="P4" s="101"/>
      <c r="Q4" s="101"/>
      <c r="R4" s="101"/>
      <c r="S4" s="101"/>
    </row>
    <row r="5" ht="15" customHeight="1" spans="1:19">
      <c r="A5" s="101"/>
      <c r="B5" s="100" t="s">
        <v>83</v>
      </c>
      <c r="C5" s="102" t="s">
        <v>280</v>
      </c>
      <c r="D5" s="100" t="s">
        <v>281</v>
      </c>
      <c r="E5" s="101"/>
      <c r="F5" s="101"/>
      <c r="G5" s="102" t="s">
        <v>265</v>
      </c>
      <c r="H5" s="100" t="s">
        <v>83</v>
      </c>
      <c r="I5" s="102" t="s">
        <v>280</v>
      </c>
      <c r="J5" s="100" t="s">
        <v>281</v>
      </c>
      <c r="K5" s="101"/>
      <c r="L5" s="101"/>
      <c r="M5" s="100" t="s">
        <v>265</v>
      </c>
      <c r="N5" s="100" t="s">
        <v>83</v>
      </c>
      <c r="O5" s="102" t="s">
        <v>280</v>
      </c>
      <c r="P5" s="100" t="s">
        <v>281</v>
      </c>
      <c r="Q5" s="101"/>
      <c r="R5" s="101"/>
      <c r="S5" s="100" t="s">
        <v>265</v>
      </c>
    </row>
    <row r="6" ht="15" customHeight="1" spans="1:19">
      <c r="A6" s="101"/>
      <c r="B6" s="101"/>
      <c r="C6" s="103"/>
      <c r="D6" s="100" t="s">
        <v>94</v>
      </c>
      <c r="E6" s="102" t="s">
        <v>282</v>
      </c>
      <c r="F6" s="100" t="s">
        <v>283</v>
      </c>
      <c r="G6" s="103"/>
      <c r="H6" s="101"/>
      <c r="I6" s="103"/>
      <c r="J6" s="100" t="s">
        <v>94</v>
      </c>
      <c r="K6" s="100" t="s">
        <v>282</v>
      </c>
      <c r="L6" s="100" t="s">
        <v>283</v>
      </c>
      <c r="M6" s="101"/>
      <c r="N6" s="101"/>
      <c r="O6" s="103"/>
      <c r="P6" s="100" t="s">
        <v>94</v>
      </c>
      <c r="Q6" s="100" t="s">
        <v>282</v>
      </c>
      <c r="R6" s="100" t="s">
        <v>283</v>
      </c>
      <c r="S6" s="101"/>
    </row>
    <row r="7" spans="1:19">
      <c r="A7" s="101"/>
      <c r="B7" s="101"/>
      <c r="C7" s="103"/>
      <c r="D7" s="101"/>
      <c r="E7" s="103"/>
      <c r="F7" s="101"/>
      <c r="G7" s="103"/>
      <c r="H7" s="101"/>
      <c r="I7" s="103"/>
      <c r="J7" s="101"/>
      <c r="K7" s="101"/>
      <c r="L7" s="101"/>
      <c r="M7" s="101"/>
      <c r="N7" s="101"/>
      <c r="O7" s="103"/>
      <c r="P7" s="101"/>
      <c r="Q7" s="101"/>
      <c r="R7" s="101"/>
      <c r="S7" s="101"/>
    </row>
    <row r="8" ht="24" customHeight="1" spans="1:19">
      <c r="A8" s="104" t="s">
        <v>101</v>
      </c>
      <c r="B8" s="104">
        <v>1</v>
      </c>
      <c r="C8" s="104">
        <v>2</v>
      </c>
      <c r="D8" s="104">
        <v>3</v>
      </c>
      <c r="E8" s="104">
        <v>4</v>
      </c>
      <c r="F8" s="104">
        <v>5</v>
      </c>
      <c r="G8" s="104">
        <v>6</v>
      </c>
      <c r="H8" s="104">
        <v>7</v>
      </c>
      <c r="I8" s="104">
        <v>8</v>
      </c>
      <c r="J8" s="104">
        <v>9</v>
      </c>
      <c r="K8" s="104">
        <v>10</v>
      </c>
      <c r="L8" s="104">
        <v>11</v>
      </c>
      <c r="M8" s="104">
        <v>12</v>
      </c>
      <c r="N8" s="104">
        <v>13</v>
      </c>
      <c r="O8" s="104">
        <v>14</v>
      </c>
      <c r="P8" s="104">
        <v>15</v>
      </c>
      <c r="Q8" s="104">
        <v>16</v>
      </c>
      <c r="R8" s="104">
        <v>17</v>
      </c>
      <c r="S8" s="104">
        <v>18</v>
      </c>
    </row>
    <row r="9" ht="24" customHeight="1" spans="1:19">
      <c r="A9" s="105" t="s">
        <v>103</v>
      </c>
      <c r="B9" s="106">
        <f>C9+D9+G9</f>
        <v>0</v>
      </c>
      <c r="C9" s="106">
        <v>0</v>
      </c>
      <c r="D9" s="106">
        <f>E9+F9</f>
        <v>0</v>
      </c>
      <c r="E9" s="106">
        <v>0</v>
      </c>
      <c r="F9" s="106">
        <v>0</v>
      </c>
      <c r="G9" s="106">
        <v>0</v>
      </c>
      <c r="H9" s="106">
        <f>I9+J9+M9</f>
        <v>0</v>
      </c>
      <c r="I9" s="106">
        <v>0</v>
      </c>
      <c r="J9" s="106">
        <f>K9+L9</f>
        <v>0</v>
      </c>
      <c r="K9" s="106">
        <v>0</v>
      </c>
      <c r="L9" s="106">
        <v>0</v>
      </c>
      <c r="M9" s="106">
        <v>0</v>
      </c>
      <c r="N9" s="106">
        <f>O9+P9+S9</f>
        <v>0</v>
      </c>
      <c r="O9" s="106">
        <v>0</v>
      </c>
      <c r="P9" s="106">
        <f>Q9+R9</f>
        <v>0</v>
      </c>
      <c r="Q9" s="106">
        <v>0</v>
      </c>
      <c r="R9" s="106">
        <v>0</v>
      </c>
      <c r="S9" s="106">
        <v>0</v>
      </c>
    </row>
    <row r="10" ht="24" customHeight="1" spans="1:19">
      <c r="A10" s="107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</row>
    <row r="11" ht="24" customHeight="1" spans="1:19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</row>
    <row r="12" ht="24" customHeight="1" spans="1:19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</row>
    <row r="13" ht="24" customHeight="1" spans="1:19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</row>
    <row r="14" ht="24" customHeight="1" spans="1:19">
      <c r="A14" s="107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</row>
    <row r="15" ht="24" customHeight="1" spans="1:19">
      <c r="A15" s="107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</row>
    <row r="16" ht="24" customHeight="1" spans="1:19">
      <c r="A16" s="107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</row>
  </sheetData>
  <mergeCells count="27">
    <mergeCell ref="A2:S2"/>
    <mergeCell ref="A3:D3"/>
    <mergeCell ref="B4:G4"/>
    <mergeCell ref="H4:M4"/>
    <mergeCell ref="N4:S4"/>
    <mergeCell ref="D5:F5"/>
    <mergeCell ref="J5:L5"/>
    <mergeCell ref="P5:R5"/>
    <mergeCell ref="A4:A7"/>
    <mergeCell ref="B5:B7"/>
    <mergeCell ref="C5:C7"/>
    <mergeCell ref="D6:D7"/>
    <mergeCell ref="E6:E7"/>
    <mergeCell ref="F6:F7"/>
    <mergeCell ref="G5:G7"/>
    <mergeCell ref="H5:H7"/>
    <mergeCell ref="I5:I7"/>
    <mergeCell ref="J6:J7"/>
    <mergeCell ref="K6:K7"/>
    <mergeCell ref="L6:L7"/>
    <mergeCell ref="M5:M7"/>
    <mergeCell ref="N5:N7"/>
    <mergeCell ref="O5:O7"/>
    <mergeCell ref="P6:P7"/>
    <mergeCell ref="Q6:Q7"/>
    <mergeCell ref="R6:R7"/>
    <mergeCell ref="S5:S7"/>
  </mergeCells>
  <pageMargins left="0.751388888888889" right="0.751388888888889" top="1" bottom="1" header="0.5" footer="0.5"/>
  <pageSetup paperSize="9" scale="6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zoomScale="145" zoomScaleNormal="145" workbookViewId="0">
      <selection activeCell="C8" sqref="C8:J11"/>
    </sheetView>
  </sheetViews>
  <sheetFormatPr defaultColWidth="9" defaultRowHeight="13.5"/>
  <cols>
    <col min="1" max="1" width="12.625" customWidth="1"/>
    <col min="2" max="2" width="16.75" customWidth="1"/>
    <col min="3" max="3" width="13.75" customWidth="1"/>
    <col min="4" max="8" width="12.625" customWidth="1"/>
    <col min="9" max="9" width="9.125" customWidth="1"/>
    <col min="10" max="11" width="12.625" customWidth="1"/>
  </cols>
  <sheetData>
    <row r="1" ht="20.25" spans="1:11">
      <c r="A1" s="54" t="s">
        <v>0</v>
      </c>
      <c r="K1" s="89" t="s">
        <v>284</v>
      </c>
    </row>
    <row r="2" ht="27" customHeight="1" spans="1:11">
      <c r="A2" s="74" t="s">
        <v>285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7.25" customHeight="1" spans="1:11">
      <c r="A3" s="57" t="s">
        <v>286</v>
      </c>
      <c r="B3" s="58"/>
      <c r="C3" s="58"/>
      <c r="D3" s="58"/>
      <c r="E3" s="58"/>
      <c r="F3" s="58"/>
      <c r="G3" s="86"/>
      <c r="H3" s="86"/>
      <c r="I3" s="86"/>
      <c r="J3" s="86"/>
      <c r="K3" s="90" t="s">
        <v>4</v>
      </c>
    </row>
    <row r="4" ht="26" customHeight="1" spans="1:11">
      <c r="A4" s="76" t="s">
        <v>107</v>
      </c>
      <c r="B4" s="77"/>
      <c r="C4" s="78" t="s">
        <v>108</v>
      </c>
      <c r="D4" s="78" t="s">
        <v>83</v>
      </c>
      <c r="E4" s="87" t="s">
        <v>287</v>
      </c>
      <c r="F4" s="88"/>
      <c r="G4" s="88"/>
      <c r="H4" s="88"/>
      <c r="I4" s="91"/>
      <c r="J4" s="76" t="s">
        <v>110</v>
      </c>
      <c r="K4" s="77"/>
    </row>
    <row r="5" ht="16.5" customHeight="1" spans="1:11">
      <c r="A5" s="59" t="s">
        <v>288</v>
      </c>
      <c r="B5" s="59" t="s">
        <v>116</v>
      </c>
      <c r="C5" s="79"/>
      <c r="D5" s="79"/>
      <c r="E5" s="59" t="s">
        <v>111</v>
      </c>
      <c r="F5" s="59"/>
      <c r="G5" s="59"/>
      <c r="H5" s="59" t="s">
        <v>112</v>
      </c>
      <c r="I5" s="78" t="s">
        <v>90</v>
      </c>
      <c r="J5" s="59" t="s">
        <v>113</v>
      </c>
      <c r="K5" s="92" t="s">
        <v>289</v>
      </c>
    </row>
    <row r="6" ht="16.5" customHeight="1" spans="1:11">
      <c r="A6" s="59"/>
      <c r="B6" s="59"/>
      <c r="C6" s="80"/>
      <c r="D6" s="80"/>
      <c r="E6" s="59" t="s">
        <v>94</v>
      </c>
      <c r="F6" s="59" t="s">
        <v>290</v>
      </c>
      <c r="G6" s="59" t="s">
        <v>291</v>
      </c>
      <c r="H6" s="59"/>
      <c r="I6" s="80"/>
      <c r="J6" s="59"/>
      <c r="K6" s="92"/>
    </row>
    <row r="7" ht="24" customHeight="1" spans="1:11">
      <c r="A7" s="61" t="s">
        <v>101</v>
      </c>
      <c r="B7" s="61" t="s">
        <v>101</v>
      </c>
      <c r="C7" s="61">
        <v>1</v>
      </c>
      <c r="D7" s="61">
        <v>2</v>
      </c>
      <c r="E7" s="61">
        <v>3</v>
      </c>
      <c r="F7" s="61">
        <v>4</v>
      </c>
      <c r="G7" s="61">
        <v>5</v>
      </c>
      <c r="H7" s="61">
        <v>6</v>
      </c>
      <c r="I7" s="61">
        <v>7</v>
      </c>
      <c r="J7" s="61">
        <v>8</v>
      </c>
      <c r="K7" s="61">
        <v>9</v>
      </c>
    </row>
    <row r="8" ht="24" customHeight="1" spans="1:11">
      <c r="A8" s="62" t="s">
        <v>83</v>
      </c>
      <c r="B8" s="62"/>
      <c r="C8" s="63">
        <f>C9</f>
        <v>600</v>
      </c>
      <c r="D8" s="63">
        <f>D9</f>
        <v>1500</v>
      </c>
      <c r="E8" s="63">
        <v>0</v>
      </c>
      <c r="F8" s="63">
        <v>0</v>
      </c>
      <c r="G8" s="63">
        <v>0</v>
      </c>
      <c r="H8" s="63">
        <f>H9</f>
        <v>900</v>
      </c>
      <c r="I8" s="63">
        <f>I9</f>
        <v>600</v>
      </c>
      <c r="J8" s="93">
        <f>J9</f>
        <v>900</v>
      </c>
      <c r="K8" s="94">
        <f>K9</f>
        <v>1.5</v>
      </c>
    </row>
    <row r="9" ht="24" customHeight="1" spans="1:11">
      <c r="A9" s="81">
        <v>213</v>
      </c>
      <c r="B9" s="82" t="s">
        <v>130</v>
      </c>
      <c r="C9" s="83">
        <f>C10</f>
        <v>600</v>
      </c>
      <c r="D9" s="83">
        <f>D10</f>
        <v>1500</v>
      </c>
      <c r="E9" s="83"/>
      <c r="F9" s="83"/>
      <c r="G9" s="83"/>
      <c r="H9" s="83">
        <f>H10</f>
        <v>900</v>
      </c>
      <c r="I9" s="83">
        <f>I10</f>
        <v>600</v>
      </c>
      <c r="J9" s="83">
        <f>J10</f>
        <v>900</v>
      </c>
      <c r="K9" s="95">
        <f>K10</f>
        <v>1.5</v>
      </c>
    </row>
    <row r="10" ht="24" customHeight="1" spans="1:11">
      <c r="A10" s="81">
        <v>21372</v>
      </c>
      <c r="B10" s="82" t="s">
        <v>142</v>
      </c>
      <c r="C10" s="83">
        <f>C11</f>
        <v>600</v>
      </c>
      <c r="D10" s="83">
        <f>D11</f>
        <v>1500</v>
      </c>
      <c r="E10" s="83"/>
      <c r="F10" s="83"/>
      <c r="G10" s="83"/>
      <c r="H10" s="83">
        <f>H11</f>
        <v>900</v>
      </c>
      <c r="I10" s="83">
        <f>I11</f>
        <v>600</v>
      </c>
      <c r="J10" s="83">
        <f>J11</f>
        <v>900</v>
      </c>
      <c r="K10" s="95">
        <f>K11</f>
        <v>1.5</v>
      </c>
    </row>
    <row r="11" ht="24" customHeight="1" spans="1:11">
      <c r="A11" s="84">
        <v>2137201</v>
      </c>
      <c r="B11" s="85" t="s">
        <v>143</v>
      </c>
      <c r="C11" s="83">
        <v>600</v>
      </c>
      <c r="D11" s="83">
        <f>E11+H11+I11</f>
        <v>1500</v>
      </c>
      <c r="E11" s="83"/>
      <c r="F11" s="83"/>
      <c r="G11" s="83"/>
      <c r="H11" s="83">
        <v>900</v>
      </c>
      <c r="I11" s="83">
        <v>600</v>
      </c>
      <c r="J11" s="83">
        <f>D11-C11</f>
        <v>900</v>
      </c>
      <c r="K11" s="95">
        <f>J11/C11</f>
        <v>1.5</v>
      </c>
    </row>
    <row r="12" ht="24" customHeight="1" spans="1:11">
      <c r="A12" s="64"/>
      <c r="B12" s="64"/>
      <c r="C12" s="65"/>
      <c r="D12" s="65"/>
      <c r="E12" s="65"/>
      <c r="F12" s="65"/>
      <c r="G12" s="65"/>
      <c r="H12" s="65"/>
      <c r="I12" s="65"/>
      <c r="J12" s="65"/>
      <c r="K12" s="95"/>
    </row>
    <row r="13" ht="24" customHeight="1" spans="1:11">
      <c r="A13" s="64"/>
      <c r="B13" s="64"/>
      <c r="C13" s="65"/>
      <c r="D13" s="65"/>
      <c r="E13" s="65"/>
      <c r="F13" s="65"/>
      <c r="G13" s="65"/>
      <c r="H13" s="65"/>
      <c r="I13" s="65"/>
      <c r="J13" s="65"/>
      <c r="K13" s="95"/>
    </row>
    <row r="14" ht="24" customHeight="1" spans="1:11">
      <c r="A14" s="64"/>
      <c r="B14" s="64"/>
      <c r="C14" s="65"/>
      <c r="D14" s="65"/>
      <c r="E14" s="65"/>
      <c r="F14" s="65"/>
      <c r="G14" s="65"/>
      <c r="H14" s="65"/>
      <c r="I14" s="65"/>
      <c r="J14" s="65"/>
      <c r="K14" s="95"/>
    </row>
    <row r="15" ht="24" customHeight="1"/>
  </sheetData>
  <mergeCells count="14">
    <mergeCell ref="A2:K2"/>
    <mergeCell ref="A3:F3"/>
    <mergeCell ref="A4:B4"/>
    <mergeCell ref="E4:I4"/>
    <mergeCell ref="J4:K4"/>
    <mergeCell ref="E5:G5"/>
    <mergeCell ref="A5:A6"/>
    <mergeCell ref="B5:B6"/>
    <mergeCell ref="C4:C6"/>
    <mergeCell ref="D4:D6"/>
    <mergeCell ref="H5:H6"/>
    <mergeCell ref="I5:I6"/>
    <mergeCell ref="J5:J6"/>
    <mergeCell ref="K5:K6"/>
  </mergeCells>
  <pageMargins left="0.75" right="0.75" top="1" bottom="1" header="0.5" footer="0.5"/>
  <pageSetup paperSize="9" scale="94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30" zoomScaleNormal="130" workbookViewId="0">
      <selection activeCell="A8" sqref="A8:B8"/>
    </sheetView>
  </sheetViews>
  <sheetFormatPr defaultColWidth="9" defaultRowHeight="13.5"/>
  <cols>
    <col min="1" max="1" width="14" customWidth="1"/>
    <col min="2" max="2" width="28.5" customWidth="1"/>
    <col min="3" max="3" width="14.9416666666667" customWidth="1"/>
    <col min="4" max="4" width="15.625" customWidth="1"/>
    <col min="5" max="7" width="13.625" customWidth="1"/>
    <col min="8" max="8" width="15.625" customWidth="1"/>
    <col min="9" max="9" width="10.8916666666667" customWidth="1"/>
  </cols>
  <sheetData>
    <row r="1" ht="20.25" spans="1:9">
      <c r="A1" s="54" t="s">
        <v>0</v>
      </c>
      <c r="B1" s="55"/>
      <c r="C1" s="55"/>
      <c r="D1" s="55"/>
      <c r="E1" s="55"/>
      <c r="F1" s="55"/>
      <c r="G1" s="55"/>
      <c r="H1" s="66" t="s">
        <v>292</v>
      </c>
      <c r="I1" s="66"/>
    </row>
    <row r="2" ht="22.5" spans="1:9">
      <c r="A2" s="56" t="s">
        <v>293</v>
      </c>
      <c r="B2" s="56"/>
      <c r="C2" s="56"/>
      <c r="D2" s="56"/>
      <c r="E2" s="56"/>
      <c r="F2" s="56"/>
      <c r="G2" s="56"/>
      <c r="H2" s="56"/>
      <c r="I2" s="56"/>
    </row>
    <row r="3" ht="17.25" customHeight="1" spans="1:9">
      <c r="A3" s="57" t="s">
        <v>294</v>
      </c>
      <c r="B3" s="58"/>
      <c r="C3" s="58"/>
      <c r="D3" s="58"/>
      <c r="E3" s="58"/>
      <c r="F3" s="58"/>
      <c r="G3" s="67"/>
      <c r="H3" s="68" t="s">
        <v>4</v>
      </c>
      <c r="I3" s="68"/>
    </row>
    <row r="4" ht="15" customHeight="1" spans="1:9">
      <c r="A4" s="59" t="s">
        <v>288</v>
      </c>
      <c r="B4" s="59" t="s">
        <v>116</v>
      </c>
      <c r="C4" s="60" t="s">
        <v>295</v>
      </c>
      <c r="D4" s="60" t="s">
        <v>296</v>
      </c>
      <c r="E4" s="60"/>
      <c r="F4" s="60"/>
      <c r="G4" s="60"/>
      <c r="H4" s="60"/>
      <c r="I4" s="60"/>
    </row>
    <row r="5" spans="1:9">
      <c r="A5" s="59"/>
      <c r="B5" s="59"/>
      <c r="C5" s="60"/>
      <c r="D5" s="60" t="s">
        <v>83</v>
      </c>
      <c r="E5" s="69" t="s">
        <v>111</v>
      </c>
      <c r="F5" s="70"/>
      <c r="G5" s="71"/>
      <c r="H5" s="60" t="s">
        <v>112</v>
      </c>
      <c r="I5" s="60" t="s">
        <v>90</v>
      </c>
    </row>
    <row r="6" ht="24" customHeight="1" spans="1:9">
      <c r="A6" s="59"/>
      <c r="B6" s="59"/>
      <c r="C6" s="60"/>
      <c r="D6" s="60"/>
      <c r="E6" s="59" t="s">
        <v>94</v>
      </c>
      <c r="F6" s="59" t="s">
        <v>290</v>
      </c>
      <c r="G6" s="59" t="s">
        <v>291</v>
      </c>
      <c r="H6" s="60"/>
      <c r="I6" s="60"/>
    </row>
    <row r="7" ht="24" customHeight="1" spans="1:9">
      <c r="A7" s="61" t="s">
        <v>101</v>
      </c>
      <c r="B7" s="61" t="s">
        <v>101</v>
      </c>
      <c r="C7" s="61">
        <v>1</v>
      </c>
      <c r="D7" s="61">
        <v>2</v>
      </c>
      <c r="E7" s="61">
        <v>3</v>
      </c>
      <c r="F7" s="61">
        <v>4</v>
      </c>
      <c r="G7" s="61">
        <v>5</v>
      </c>
      <c r="H7" s="61">
        <v>6</v>
      </c>
      <c r="I7" s="61">
        <v>7</v>
      </c>
    </row>
    <row r="8" ht="24" customHeight="1" spans="1:9">
      <c r="A8" s="62" t="s">
        <v>297</v>
      </c>
      <c r="B8" s="62" t="s">
        <v>297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72">
        <v>0</v>
      </c>
    </row>
    <row r="9" ht="24" customHeight="1" spans="1:9">
      <c r="A9" s="64"/>
      <c r="B9" s="64"/>
      <c r="C9" s="65"/>
      <c r="D9" s="65"/>
      <c r="E9" s="65"/>
      <c r="F9" s="65"/>
      <c r="G9" s="65"/>
      <c r="H9" s="65"/>
      <c r="I9" s="73"/>
    </row>
    <row r="10" ht="24" customHeight="1" spans="1:9">
      <c r="A10" s="64"/>
      <c r="B10" s="64"/>
      <c r="C10" s="65"/>
      <c r="D10" s="65"/>
      <c r="E10" s="65"/>
      <c r="F10" s="65"/>
      <c r="G10" s="65"/>
      <c r="H10" s="65"/>
      <c r="I10" s="73"/>
    </row>
    <row r="11" ht="24" customHeight="1" spans="1:9">
      <c r="A11" s="64"/>
      <c r="B11" s="64"/>
      <c r="C11" s="65"/>
      <c r="D11" s="65"/>
      <c r="E11" s="65"/>
      <c r="F11" s="65"/>
      <c r="G11" s="65"/>
      <c r="H11" s="65"/>
      <c r="I11" s="73"/>
    </row>
    <row r="12" ht="24" customHeight="1" spans="1:9">
      <c r="A12" s="64"/>
      <c r="B12" s="64"/>
      <c r="C12" s="65"/>
      <c r="D12" s="65"/>
      <c r="E12" s="65"/>
      <c r="F12" s="65"/>
      <c r="G12" s="65"/>
      <c r="H12" s="65"/>
      <c r="I12" s="73"/>
    </row>
    <row r="13" ht="24" customHeight="1" spans="1:9">
      <c r="A13" s="64"/>
      <c r="B13" s="64"/>
      <c r="C13" s="65"/>
      <c r="D13" s="65"/>
      <c r="E13" s="65"/>
      <c r="F13" s="65"/>
      <c r="G13" s="65"/>
      <c r="H13" s="65"/>
      <c r="I13" s="73"/>
    </row>
    <row r="14" ht="24" customHeight="1" spans="1:9">
      <c r="A14" s="64"/>
      <c r="B14" s="64"/>
      <c r="C14" s="65"/>
      <c r="D14" s="65"/>
      <c r="E14" s="65"/>
      <c r="F14" s="65"/>
      <c r="G14" s="65"/>
      <c r="H14" s="65"/>
      <c r="I14" s="73"/>
    </row>
  </sheetData>
  <mergeCells count="12">
    <mergeCell ref="H1:I1"/>
    <mergeCell ref="A2:I2"/>
    <mergeCell ref="A3:F3"/>
    <mergeCell ref="H3:I3"/>
    <mergeCell ref="D4:I4"/>
    <mergeCell ref="E5:G5"/>
    <mergeCell ref="A4:A6"/>
    <mergeCell ref="B4:B6"/>
    <mergeCell ref="C4:C6"/>
    <mergeCell ref="D5:D6"/>
    <mergeCell ref="H5:H6"/>
    <mergeCell ref="I5:I6"/>
  </mergeCell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收支总体情况表</vt:lpstr>
      <vt:lpstr>收入总体情况表</vt:lpstr>
      <vt:lpstr>支出总体情况</vt:lpstr>
      <vt:lpstr>财政拨款收支总体情况表</vt:lpstr>
      <vt:lpstr>一般公共预算支出情况表</vt:lpstr>
      <vt:lpstr>基本支出情况表</vt:lpstr>
      <vt:lpstr>三公经费支出情况表</vt:lpstr>
      <vt:lpstr>政府性基金预算支出情况表</vt:lpstr>
      <vt:lpstr>国有资本经营预算收支情况表</vt:lpstr>
      <vt:lpstr>项目支出预算绩效目标表</vt:lpstr>
      <vt:lpstr>项目支出统计表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不爱哭的Tom</cp:lastModifiedBy>
  <cp:revision>1</cp:revision>
  <dcterms:created xsi:type="dcterms:W3CDTF">2014-11-29T16:07:14Z</dcterms:created>
  <cp:lastPrinted>2017-04-25T17:55:22Z</cp:lastPrinted>
  <dcterms:modified xsi:type="dcterms:W3CDTF">2026-03-19T09:30:24Z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0211A1236BB61670B051BB69A2C311DB_43</vt:lpwstr>
  </property>
  <property fmtid="{D5CDD505-2E9C-101B-9397-08002B2CF9AE}" pid="4" name="KSOReadingLayout">
    <vt:bool>true</vt:bool>
  </property>
</Properties>
</file>