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2" activeTab="3"/>
  </bookViews>
  <sheets>
    <sheet name="大武口区2020年上半年预算执行情况的报告附表目录" sheetId="1" r:id="rId1"/>
    <sheet name="附件1大武口区2020年上半年财政收入完成情况表" sheetId="2" r:id="rId2"/>
    <sheet name="附件2大武口区2020年上半年财政支出执行情况表" sheetId="3" r:id="rId3"/>
    <sheet name="附件32020年1-6月份上级专项转移支付重点项目资金使用情况" sheetId="4" r:id="rId4"/>
    <sheet name="附件42020年1-6月份上级转移支付资金使用情况表" sheetId="5" r:id="rId5"/>
  </sheets>
  <definedNames>
    <definedName name="_xlnm.Print_Titles" localSheetId="4">'附件42020年1-6月份上级转移支付资金使用情况表'!$4:$4</definedName>
    <definedName name="_xlnm.Print_Titles" localSheetId="3">'附件32020年1-6月份上级专项转移支付重点项目资金使用情况'!$4:$4</definedName>
  </definedNames>
  <calcPr fullCalcOnLoad="1" iterate="1" iterateCount="100" iterateDelta="0.001"/>
</workbook>
</file>

<file path=xl/sharedStrings.xml><?xml version="1.0" encoding="utf-8"?>
<sst xmlns="http://schemas.openxmlformats.org/spreadsheetml/2006/main" count="294" uniqueCount="249">
  <si>
    <t>大武口区2020年上半年预算执行情况的报告附表目录</t>
  </si>
  <si>
    <t>附件1</t>
  </si>
  <si>
    <t>大武口区2020年上半年财政收入完成情况表</t>
  </si>
  <si>
    <t>附件2</t>
  </si>
  <si>
    <t>大武口区2020年上半年财政支出执行情况表</t>
  </si>
  <si>
    <t>附件3</t>
  </si>
  <si>
    <t>2020年1-6月份上级专项转移支付重点项目资金（300万以上）使用情况表</t>
  </si>
  <si>
    <t>附件4</t>
  </si>
  <si>
    <t>2020年1-6月份上级专项转移支付资金使用情况表</t>
  </si>
  <si>
    <r>
      <rPr>
        <sz val="16"/>
        <rFont val="黑体"/>
        <family val="0"/>
      </rPr>
      <t>附件</t>
    </r>
    <r>
      <rPr>
        <sz val="16"/>
        <rFont val="Times New Roman"/>
        <family val="0"/>
      </rPr>
      <t>1</t>
    </r>
  </si>
  <si>
    <r>
      <t>大武口区</t>
    </r>
    <r>
      <rPr>
        <sz val="22"/>
        <rFont val="Times New Roman"/>
        <family val="0"/>
      </rPr>
      <t>2020</t>
    </r>
    <r>
      <rPr>
        <sz val="22"/>
        <rFont val="方正小标宋简体"/>
        <family val="0"/>
      </rPr>
      <t>年上半年财政收入完成情况表</t>
    </r>
  </si>
  <si>
    <r>
      <t>2019</t>
    </r>
    <r>
      <rPr>
        <sz val="11"/>
        <rFont val="宋体"/>
        <family val="0"/>
      </rPr>
      <t>年</t>
    </r>
    <r>
      <rPr>
        <sz val="11"/>
        <rFont val="宋体"/>
        <family val="0"/>
      </rPr>
      <t>6</t>
    </r>
    <r>
      <rPr>
        <sz val="11"/>
        <rFont val="宋体"/>
        <family val="0"/>
      </rPr>
      <t>月</t>
    </r>
    <r>
      <rPr>
        <sz val="11"/>
        <rFont val="宋体"/>
        <family val="0"/>
      </rPr>
      <t xml:space="preserve">                                                                                                                                                </t>
    </r>
    <r>
      <rPr>
        <sz val="11"/>
        <rFont val="宋体"/>
        <family val="0"/>
      </rPr>
      <t>单位</t>
    </r>
    <r>
      <rPr>
        <sz val="11"/>
        <rFont val="宋体"/>
        <family val="0"/>
      </rPr>
      <t>:</t>
    </r>
    <r>
      <rPr>
        <sz val="11"/>
        <rFont val="宋体"/>
        <family val="0"/>
      </rPr>
      <t>万元</t>
    </r>
  </si>
  <si>
    <t>项      目</t>
  </si>
  <si>
    <t>年度
预算数</t>
  </si>
  <si>
    <t>累  计  完  成  数</t>
  </si>
  <si>
    <t>金  额</t>
  </si>
  <si>
    <t>为年度
预算%</t>
  </si>
  <si>
    <t>上年
同期数</t>
  </si>
  <si>
    <t>比上年同期增减</t>
  </si>
  <si>
    <t>金额</t>
  </si>
  <si>
    <t>增减%</t>
  </si>
  <si>
    <t>收 入 总 计</t>
  </si>
  <si>
    <t>一般公共预算收入合计</t>
  </si>
  <si>
    <t>税收收入小计</t>
  </si>
  <si>
    <t>增值税</t>
  </si>
  <si>
    <t>企业所得税</t>
  </si>
  <si>
    <t>个人所得税</t>
  </si>
  <si>
    <t>城市维护建设税</t>
  </si>
  <si>
    <t>房产税</t>
  </si>
  <si>
    <t>印花税</t>
  </si>
  <si>
    <t>城镇土地使用税</t>
  </si>
  <si>
    <t>土地增值税</t>
  </si>
  <si>
    <t>车船税</t>
  </si>
  <si>
    <t>耕地占用税</t>
  </si>
  <si>
    <t>契税</t>
  </si>
  <si>
    <t>其他税收收入</t>
  </si>
  <si>
    <t>非税收入小计</t>
  </si>
  <si>
    <t>专项收入</t>
  </si>
  <si>
    <t xml:space="preserve">   教育费附加收入</t>
  </si>
  <si>
    <t xml:space="preserve">   残疾人就业保障金收入</t>
  </si>
  <si>
    <t xml:space="preserve">   森林植被恢复费</t>
  </si>
  <si>
    <t>行政事业性收费收入</t>
  </si>
  <si>
    <t>罚没收入</t>
  </si>
  <si>
    <t>国有资源（资产）有偿使用收入</t>
  </si>
  <si>
    <t>捐赠收入</t>
  </si>
  <si>
    <t>其他收入</t>
  </si>
  <si>
    <t xml:space="preserve">    </t>
  </si>
  <si>
    <t xml:space="preserve">                                                          单位:万元</t>
  </si>
  <si>
    <t>区市
专项
补助</t>
  </si>
  <si>
    <t>变动
预算数</t>
  </si>
  <si>
    <t>累   计  执  行   数</t>
  </si>
  <si>
    <t>金 额</t>
  </si>
  <si>
    <t>为年度
变动
预算%</t>
  </si>
  <si>
    <t xml:space="preserve">  支  出  总  计</t>
  </si>
  <si>
    <t xml:space="preserve"> 一般公共预算支出合计</t>
  </si>
  <si>
    <t>　一般公共服务支出</t>
  </si>
  <si>
    <t xml:space="preserve">  公共安全支出</t>
  </si>
  <si>
    <t xml:space="preserve">  教育支出</t>
  </si>
  <si>
    <t xml:space="preserve">  科学技术支出</t>
  </si>
  <si>
    <t>　文化旅游体育与传媒支出</t>
  </si>
  <si>
    <t xml:space="preserve">  社会保障和就业支出</t>
  </si>
  <si>
    <t>　卫生健康支出</t>
  </si>
  <si>
    <t>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</si>
  <si>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</si>
  <si>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</si>
  <si>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</si>
  <si>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</si>
  <si>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</si>
  <si>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自然资源海洋气象等支出</t>
  </si>
  <si>
    <t xml:space="preserve">  住房保障支出</t>
  </si>
  <si>
    <t xml:space="preserve">  粮油物资储备支出</t>
  </si>
  <si>
    <t xml:space="preserve">  灾害防治及应急管理支出</t>
  </si>
  <si>
    <t xml:space="preserve">  预备费</t>
  </si>
  <si>
    <t>　其他支出</t>
  </si>
  <si>
    <t xml:space="preserve">  债务付息支出</t>
  </si>
  <si>
    <t xml:space="preserve"> 政府性基金预算支出合计</t>
  </si>
  <si>
    <t xml:space="preserve">  文化旅游体育与传媒支出</t>
  </si>
  <si>
    <t xml:space="preserve">  其他支出</t>
  </si>
  <si>
    <t>单位：万元</t>
  </si>
  <si>
    <t>序号</t>
  </si>
  <si>
    <t>单位名称</t>
  </si>
  <si>
    <t>项目名称</t>
  </si>
  <si>
    <t>指标金额</t>
  </si>
  <si>
    <t>支付金额</t>
  </si>
  <si>
    <t>剩余金额</t>
  </si>
  <si>
    <t>执行率</t>
  </si>
  <si>
    <t>项目进展情况</t>
  </si>
  <si>
    <t>绩效情况</t>
  </si>
  <si>
    <t>教育体育局</t>
  </si>
  <si>
    <t>区属幼儿园维修改造项目及中小学维修改造项目</t>
  </si>
  <si>
    <t>基础设施建设的500万元中，计划用于：
1.幼儿园维修改造资金100万元，计划用于大武口区幼儿园、大武口区幼儿园新民分院、星海分院的园舍维修。2020年7月完成招标。
2.中小学维修改造资金400万元，计划用于石嘴山市第六中学等15所校舍的屋面防水、供暖维修、运动场维修改造、室内粉刷等校舍维修改造项目。此项目正在审定中。</t>
  </si>
  <si>
    <t>通过区属幼儿园和中小学的维修改造改善我区教育基础基建设施，增加安全性和学生及家长的满意度，提升教学环境和质量。</t>
  </si>
  <si>
    <t>校薄弱环节改造提升项目及互联网+教育项目</t>
  </si>
  <si>
    <t>2019-2020年义务教育薄弱环节改善与能力提升项目（含采购设备及基础设施提升）
项目批复共计2107万元。其中：1.学校薄弱环节改造提升项目批复投资512万元，教学仪器设备已完成采购，进入供货阶段；2.“互联网+教育”项目批复投资1595万元，用于购置在线互动课堂设备、多媒体教学设备、市六中、市七中、市二十小的“互联网+教育”能力提升项目，8月初项目进入招标阶段。项目资金已于7月9日拨付教体局。</t>
  </si>
  <si>
    <t>1.学校薄弱环节改造提升项目计划分两年完成。石嘴山市丽日小学等3所学校购置单人课桌凳1200套、计算机280台、音体美器材470件、安保设施180件，以补充学校设施设备，提高办学质量及学生学习环境。
2.20所小学8所初中“互联网+教育”互动课堂设备、多媒体教学设备，共计120套，改善教育薄弱环节，提升办学质量及办学水平，提高教育的满意度。</t>
  </si>
  <si>
    <t>卫生健康局</t>
  </si>
  <si>
    <t>基本公共卫生</t>
  </si>
  <si>
    <t>主要用于基层医疗机构开展健康教育、建立健康档案、慢病管理等12类基本公共卫生服务项目，同时还将部分资金用于开展疫情防控期间医疗系统物资采购及基本公共卫生服务宣传等。</t>
  </si>
  <si>
    <t>通过实施基本公共卫生服务项目，如建立居民健康档案，为老年人、高血压、糖尿病等重点人群进行健康体检、健康评价，对慢病患者定期随访，及时实施干预措施，减少健康危险因素等，有效预防和控制主要传染病和慢性病，提高了应对突发公共卫生事件能力，使城乡居民平等的享有基本公共卫生服务。</t>
  </si>
  <si>
    <t>2020年提升基层医疗服务民生实事任务建设项目</t>
  </si>
  <si>
    <t>此项目具体落实2020年提升基层医疗服务民生实事任务。结合大武口区两个医联体（宁夏回族自治区第五人民医院、石嘴山市第二人民医院）的实际情况，区卫生健康局多次与两个医联体牵头单位协商，制定《大武口区2020年城市医联体信息化平台建设项目实施方案》，召开方案讨论会，根据《宁夏回族自治区政务信息化项目和专项资金管理办法（暂行）》要求修改完善，报上级评审，自治区卫健委对实施方案还在审核之中。</t>
  </si>
  <si>
    <t>大武口区城市医联体医疗服务力能提升，构建区域一体、上下联动、信息互通的医疗卫生服务体系；建成贯通区、市、县、乡、村五级的医疗健康信息专网，实现村级自治区电子政务网全覆盖；建立以各医联体牵头、综合医院为中心的区域诊断中心，提升远程医疗服务能力。</t>
  </si>
  <si>
    <t>民政局</t>
  </si>
  <si>
    <t>城乡低保项目</t>
  </si>
  <si>
    <t>截止到2020年6月30日，城市低保户共计25980人、农村低保户共计10775人，共计发放城乡低保金1962.24万元。</t>
  </si>
  <si>
    <t>保障困难群众基本生活权益，提高困难群众生活水平，提升困难群众幸福指数，同时促进了社会的和谐和稳定。</t>
  </si>
  <si>
    <t>人力资源和社会保障局</t>
  </si>
  <si>
    <t>2020年高校毕业生“三支一扶”项目</t>
  </si>
  <si>
    <t>截止到2020年6月30日,共有“三支一扶”大学生269人，其中2018年度117人，2019年152人，每月按时支付生活补贴及社保。</t>
  </si>
  <si>
    <t>为“三支一扶”高校毕业生提供了生活保障，缓解了部分高校毕业生就业压力，同时“三支一扶”高校毕业生通过两年在基层实践锻炼，增强了服务意识和知识阅历，提高其职业素养、综合能力，为后续就业打下了基础。</t>
  </si>
  <si>
    <t>就业补助项目</t>
  </si>
  <si>
    <t>截止到2020年6月30日，主要用于1076名公益性岗位人员社会保险费和发放生活补助；95名事业单位实习生、134名企业见习人员发放生活补贴，按月保障生活补贴发放到位。</t>
  </si>
  <si>
    <t>安置了零就业家庭等困难群体就业及应届毕业生，缓解了基层单位及部分高校毕业生就业压力；有力促进了就业困难人员实现自主就业，减轻灵活就业人员缴费负担，维护社会和谐稳定。</t>
  </si>
  <si>
    <t>退役军人事务局</t>
  </si>
  <si>
    <t>自主就业退役士兵一次性经济补助</t>
  </si>
  <si>
    <t>为95名退役士兵发放自主就业一次性经济补助金。</t>
  </si>
  <si>
    <t>发放退役士兵放自主就业一次性经济补助，提高广大青年应征入伍的积极性，真正把党和国家关心关爱退役士兵的各项政策落到实处，提高退役士兵的获得感、荣誉感。</t>
  </si>
  <si>
    <t>综合执法局</t>
  </si>
  <si>
    <t>老旧小区改造，热力增容、供排水破损维修改造项目</t>
  </si>
  <si>
    <t>1.用于大武口区保障性住房污水管网建设工程项目排水、大武口区城市排涝系统建设工程一期项目排水。
2.用于大武口区城市排涝系统建设工程一期项目工程供水。截至2020年上半年底已支付200万元，项目按照原定计划开展，资金根据项目进度支付。</t>
  </si>
  <si>
    <t>该项目的实施改善我区保障性住房安居工程小区周边排水配套基础设施，响应国家对加强基础设施领域补短板的政策号召，有效缓解大武口区雨季内涝、逢大雨必涝的不良局面，提升城市建设形象。</t>
  </si>
  <si>
    <t>大武口区城市排涝系统建设项目</t>
  </si>
  <si>
    <t>城市排涝系统建设二期到位专项资金2440万元。项目搭建围挡4000米，拆除沥青路面5000余平米，打降水井160余口，制作沉井12口。截至2020年上半年底，已完成迁改上水1200米、顶管50余米。资金已支付870万元，剩余资金将按照项目进度支付。</t>
  </si>
  <si>
    <t>及时收集并排除城区雨水，有效改善当前雨水排水能力不足的问题，防止城市内涝的发生；解决城市因污水管网老化、破损带来的道路塌陷，污水渗漏等问题。</t>
  </si>
  <si>
    <t>大武口区老旧小区热力增容、供排水破损维修改造、无物业小区改造提升项目</t>
  </si>
  <si>
    <t>1.引进23个小区物业，并对178个无物业小区环境进行综合整治。同时，物业进驻或就近托管均不具备条件的，则由社区成立“社区自治物业服务站”，充分发挥“红色物业”作用，实施社区托管。2.对各小区进行清理垃圾、修缮围栏、修剪树木、补植绿化、增设车位、修补路面等物业维修作业。截至2020年上半年底，已完成资金支付334.6万元，后续将按照进度拨付。</t>
  </si>
  <si>
    <t>通过拆、合、建、修，让部分老旧小区旧貌换新颜，小区基础设施的到逐步完善，居民生活环境得到显著改观，群众满意度和幸福指数节节攀升。同时，有效补齐了小区管理和社会治理短板，为进一步加强居民小区社会治理奠定了基础。</t>
  </si>
  <si>
    <t>农业农村和水务局</t>
  </si>
  <si>
    <t>扶贫保险、雨露计划、小额信贷、扶贫培训等项目</t>
  </si>
  <si>
    <t>1.购买公益性岗位20人，公益性岗位补贴按月发放；2.雨露计划每年两次，已对建档立卡贫困户家庭中中职、高职的20名学生发放雨露计划补助资金，第二次雨露计划还未开始；3.上半年扶贫培训已完成，补贴已发放到位，下半年按计划实施并支付资金；4.已为10户建档立卡贫困户办理扶贫小额信贷36万元。</t>
  </si>
  <si>
    <t>开展全方位的扶贫帮扶，巩固“两不愁三保障”脱贫攻坚成果，紧紧围绕“四查四补”工作总要求，全面将党的扶贫政策执行到位，防止因学返贫、因病因灾、意外伤害、自然灾害和市场风险致贫返贫。</t>
  </si>
  <si>
    <t>高标准农田建设项目</t>
  </si>
  <si>
    <t>已完成农沟开挖3.43公里，斗沟清淤6.1公里，农渠开挖2.65公里，安装滴管97户，项目已完成。</t>
  </si>
  <si>
    <t>该项目的实施,改善灌溉面积6060亩，总节水量56.8立方米/年。项目区灌溉水利用系数从0.56提高至0.7，灌溉水利用系数提高5%。有效节约水资源，充分发挥高标准农田优势。</t>
  </si>
  <si>
    <t>五星级休闲农庄提升等项目</t>
  </si>
  <si>
    <t>已完成龙泉村五星级休闲农庄提升和1000亩玉米病害飞防、新型农民170人培训工作，资金支付394万元；后期将开展农产品质量安全追溯系统建设、龙轩农民田间学校建设、2个“四好”设施农业园区建设和300亩秸秆生物反应堆等项目。</t>
  </si>
  <si>
    <t>推广各类新品种、新技术，提升农民素质，增加农民收入，改善耕地土壤类型，加强农业废弃物利用等。</t>
  </si>
  <si>
    <t>厕所改造项目</t>
  </si>
  <si>
    <t>目标任务：2000户农村卫生厕所改造。截至6月底，已完成729户，完成改厕进度的36%，近期将按照工程进度支付工程款。</t>
  </si>
  <si>
    <t>改善农村环境，解决农民上厕所难问题，任务完成后，大武口区农村卫生厕所普及率达到90%以上。</t>
  </si>
  <si>
    <t>恒达纺织三期车间建设工程及我区扶贫补贴工作</t>
  </si>
  <si>
    <t xml:space="preserve">
1.投入恒达纺织三期扶贫车间建设资金500万元；2.完成移民“多人多代”住房困难家庭补助资金590万元；3.后期将实施边缘户扶持及农村自来水入户项目。</t>
  </si>
  <si>
    <t>1.恒达纺织厂三期车间建成后优先录用“十二五”劳务移民就业，截至目前，恒达纺织厂已解决劳务移民就业208人；2.解决128户存在“多人多代”住房困难的“十二五”劳务移民家庭购房问题。</t>
  </si>
  <si>
    <t>农业农村和水务局、星海镇</t>
  </si>
  <si>
    <t>第三水源地水产养殖园区生态环境保护拆迁项目</t>
  </si>
  <si>
    <t>按照中央第八环保督察组反馈问题石嘴山市整改落实领导小组办公室《关于印发&lt;石嘴山市集中式饮用水水源地综合整治工作推进方案&gt;的通知》（石环督改办〔2017〕10号）等文件要求，对第三水源地内相关企业、合作社及设施等进行取缔清理，相关公司整治补偿款已全部支付完毕。</t>
  </si>
  <si>
    <t>对第三水源地内养殖业、污染企业、排水沟等进行取缔、搬迁和整治，清理整治工作的顺利开展切实加强了水源地、饮用水水源保护，确保了饮用水水质达标，保障了人民群众饮用安全。</t>
  </si>
  <si>
    <t>住房城乡建设和交通局</t>
  </si>
  <si>
    <t>2019年污水管网建设项目</t>
  </si>
  <si>
    <t>污水管网项目到位资金1326万元，用于果园村、兴民村、沟口一矿、星光村等农村污水管网建设。主要建设内容包括新建污水管网、检查井、修复破损路面等，项目均已完工。截至7月底，已完成资金拨付1130.5万元。</t>
  </si>
  <si>
    <t>通过该项目的实施，完善了果园村、兴民村、龙泉村等村庄基础设施短板，村民生活污水得到了集中处理，有效改善了人居环境，切实提升了村民生活质量，使村民幸福感获得感持续提升。</t>
  </si>
  <si>
    <t>沟口街道办事处、星海镇人民政府、长胜街道办事处、长兴街道办事处</t>
  </si>
  <si>
    <t>壮大村集体经济、一二三产业融合发展等项目</t>
  </si>
  <si>
    <t>资金到位后，及时对接乡镇（街道办）项目，项目筹划批复已完成。已于7月3日将项目资金拨付枣香村温棚基础设施项目、龙泉村停车场硬化项目、沟口硒有田园综合体等15个项目中，下一步将根据项目进度支付资金。</t>
  </si>
  <si>
    <t>大力发展壮大村集体经济和一二三产业融合发展项目，增加村集体经济收入，改善农村基础设施条件，助力脱贫攻坚，增加农民收入，巩固脱贫攻坚成果，为实现全面脱贫贡献力量。</t>
  </si>
  <si>
    <t>石嘴山高新技术产业开发区管理委员会</t>
  </si>
  <si>
    <t>高新区道路提升改造项目</t>
  </si>
  <si>
    <t>高新区道路提升改造项目概算总投资3517.29万元，项目建设内容为贺兰山南路丽日金龙路至金晶路的道路工程及附属工程。项目一标段已完工，正在进行路面标志标识划线。二标段、三标段已完成总工程量的99%。截至2020年上半年，自治区专项资金1000万元已全部支付到位，其余资金自筹解决。</t>
  </si>
  <si>
    <t xml:space="preserve">项目的建成投用将进一步降低企业运营成本，提升园区承载能力，有助于改善园区发展环境，推动园区产业化高质量发展，项目的实施有效拉动企业及地方投资。 </t>
  </si>
  <si>
    <t>摘要</t>
  </si>
  <si>
    <t>备注</t>
  </si>
  <si>
    <t>区专项：2020年第一批新增一般债券资金（西环路数字智能物流园项目征收补偿金）-宁财债指标[2020]44号</t>
  </si>
  <si>
    <t>长胜街道    办事处</t>
  </si>
  <si>
    <t>征收工作正在开展，协议还未签订，签订后安排拨付资金。</t>
  </si>
  <si>
    <t>区专项：2020年第一批新增一般债券资金（老旧小区热力增容、供排水破损维修改造、无物业小区改造提升项目资金）-宁财债指标[2020]44号</t>
  </si>
  <si>
    <t>中央专项：2020年城市排水防涝设施建设中央基建投资-宁财建指标[2020]113号</t>
  </si>
  <si>
    <t>区专项：2020年第一批新增一般债券资金（第三水源地附近恒晟源畜牧养殖有限公司征收补偿金）-宁财债指标[2020]44号</t>
  </si>
  <si>
    <t>星海镇</t>
  </si>
  <si>
    <t>区专项：2019年阶段性财力补助资金-宁财预指标[2019]751号（滨海家园项目部分工程费用）</t>
  </si>
  <si>
    <t>中央专项：提前下达2020年中央和自治区农村综合改革转移支付资金-宁财农指标[2019]688号</t>
  </si>
  <si>
    <t>组织部已批复枣香村温棚基础设施项目、富民村土地托管项目，下一步将根据工程进度拨付项目资金。</t>
  </si>
  <si>
    <t>区专项：提前下达2020年中央和自治区农村综合改革转移支付资金-宁财农指标[2019]688号</t>
  </si>
  <si>
    <t>中央专项：提前下达2020年重点生态功能区转移支付-宁财预指标[2019]680号</t>
  </si>
  <si>
    <t>生态保护    管理所</t>
  </si>
  <si>
    <t>此资金统筹安排用于2020年全年预算内管护经费及市政绿化临时工保险，前期本级预算安排资金正在逐月支付，待本级安排的管护经费使用完毕后再使用此专项资金，预计年底支付完毕。</t>
  </si>
  <si>
    <t>环境卫生    管理站</t>
  </si>
  <si>
    <t>青山公园管理所</t>
  </si>
  <si>
    <t>绿化队</t>
  </si>
  <si>
    <t>市专项：新型冠状病毒感染肺炎防治专项经费</t>
  </si>
  <si>
    <t>机关事务服务中心</t>
  </si>
  <si>
    <t>中央专项：提前下达2020年重点生态功能区转移支付（治安巡防专项资金）-宁财预指标[2019]680号</t>
  </si>
  <si>
    <t>石嘴山市公安局大武口区分局</t>
  </si>
  <si>
    <t>中央专项：提前下达2020年重点生态功能区转移支付（社区为民服务专项资金）-宁财预指标[2019]680号</t>
  </si>
  <si>
    <t>中共区委组织部</t>
  </si>
  <si>
    <t>区专项：提前下达2020年大学生志愿服务西部计划村（社区）团支部书记岗位津贴和乡镇（街道）团组织工作经费-宁财行指标[2019]644号</t>
  </si>
  <si>
    <t>共青团大武口区委员会</t>
  </si>
  <si>
    <t>中央专项：提前下达2020年度商务发展促进资金-宁财建指标[2019]722号</t>
  </si>
  <si>
    <t>工业信息化和商务局</t>
  </si>
  <si>
    <r>
      <t>5</t>
    </r>
    <r>
      <rPr>
        <sz val="10"/>
        <rFont val="宋体"/>
        <family val="0"/>
      </rPr>
      <t>月</t>
    </r>
    <r>
      <rPr>
        <sz val="10"/>
        <rFont val="Arial"/>
        <family val="0"/>
      </rPr>
      <t>27</t>
    </r>
    <r>
      <rPr>
        <sz val="10"/>
        <rFont val="宋体"/>
        <family val="0"/>
      </rPr>
      <t>日收到此专项资金，统筹用于电子商务奖补，因企业项目申报资料不完善，待资料完善后将奖补资金发放到位。</t>
    </r>
  </si>
  <si>
    <t>中央专项：提前下达2020年中央引导地方科技发展资金-宁财教指标[2019]754号</t>
  </si>
  <si>
    <t>科学技术局</t>
  </si>
  <si>
    <t>区专项：提前下达2020年科技项目资金-宁财教指标[2019]767号</t>
  </si>
  <si>
    <t>区专项：提前下达2020年基本公共卫生服务补助资金-宁财社指标[2019]777号</t>
  </si>
  <si>
    <t>截至2020年6月底，基本公共卫生服务资金已到位1955万元，已支付1553万元，支付率达79.44%，剩余资金待年底考核后，支付使用。</t>
  </si>
  <si>
    <t>中央专项：2020年基本公共卫生服务补助资金-宁财社指标[2020]23号</t>
  </si>
  <si>
    <t>区专项：落实2020年提升基层医疗服务条件民生实事一体推进“互联网+医疗健康”示范区建设及县级综合医改预算补助资金-宁财社指标[2020]151号</t>
  </si>
  <si>
    <t>2020年5月13日收到此资金，6月已将建设方案报自治区卫健委审核，截至8月3日，卫健委通知此项目资金应由市级统筹安排使用，现在正在等市级意见。</t>
  </si>
  <si>
    <t>中央专项：提前下达2020年基本药物制度补助资金-宁财社指标[2019]776号</t>
  </si>
  <si>
    <t>中央专项：提前下达2020年中央及自治区就业补助资金-宁财社指标[2019]670号</t>
  </si>
  <si>
    <t>就业创业服务局</t>
  </si>
  <si>
    <t>区专项：提前下达2020年中央和自治区困难群众救助补助资金-宁财社指标[2019]659号</t>
  </si>
  <si>
    <t>按照序时进度逐月为城乡低保、城乡特困人员发放补贴。</t>
  </si>
  <si>
    <t>中央专项：提前下达2020年中央和自治区困难群众救助补助资金（含自治区专项223万元）-宁财社指标[2019]659号</t>
  </si>
  <si>
    <t>中央专项：2020年困难群众救助补助和价格临时补贴补助资金-宁财社指标[2020]164号</t>
  </si>
  <si>
    <t>2020年6月18日收到此项资金，按照序时进度逐月为城乡低保、城乡特困人员发放补贴。</t>
  </si>
  <si>
    <t>区专项：提前下达2020年困难残疾人生活补贴和重度残疾人护理补贴-宁财社指标[2019]639号</t>
  </si>
  <si>
    <r>
      <t>2020</t>
    </r>
    <r>
      <rPr>
        <sz val="10"/>
        <rFont val="宋体"/>
        <family val="0"/>
      </rPr>
      <t>年</t>
    </r>
    <r>
      <rPr>
        <sz val="10"/>
        <rFont val="Arial"/>
        <family val="0"/>
      </rPr>
      <t>3</t>
    </r>
    <r>
      <rPr>
        <sz val="10"/>
        <rFont val="宋体"/>
        <family val="0"/>
      </rPr>
      <t>月</t>
    </r>
    <r>
      <rPr>
        <sz val="10"/>
        <rFont val="Arial"/>
        <family val="0"/>
      </rPr>
      <t>25</t>
    </r>
    <r>
      <rPr>
        <sz val="10"/>
        <rFont val="宋体"/>
        <family val="0"/>
      </rPr>
      <t>日收到此项资金，前两个季度用上年结余自治区专项资金，按照序时进度逐月支付，</t>
    </r>
    <r>
      <rPr>
        <sz val="10"/>
        <rFont val="Arial"/>
        <family val="0"/>
      </rPr>
      <t>7</t>
    </r>
    <r>
      <rPr>
        <sz val="10"/>
        <rFont val="宋体"/>
        <family val="0"/>
      </rPr>
      <t>月起开始支付此笔资金，预计到2021年1月支付完毕。</t>
    </r>
  </si>
  <si>
    <t>中央专项：提前下达2020年市县基本财力保障机制奖补资金（统筹城乡居民基本医疗保险财政配套资金）-宁财预指标[2019]661号</t>
  </si>
  <si>
    <t>医疗保障局</t>
  </si>
  <si>
    <t>中央专项：2020年中央和自治区医疗救助补助资金-宁财社指标[2020]15号</t>
  </si>
  <si>
    <r>
      <t>2020</t>
    </r>
    <r>
      <rPr>
        <sz val="10"/>
        <rFont val="宋体"/>
        <family val="0"/>
      </rPr>
      <t>年</t>
    </r>
    <r>
      <rPr>
        <sz val="10"/>
        <rFont val="Arial"/>
        <family val="0"/>
      </rPr>
      <t>3</t>
    </r>
    <r>
      <rPr>
        <sz val="10"/>
        <rFont val="宋体"/>
        <family val="0"/>
      </rPr>
      <t>月</t>
    </r>
    <r>
      <rPr>
        <sz val="10"/>
        <rFont val="Arial"/>
        <family val="0"/>
      </rPr>
      <t>11</t>
    </r>
    <r>
      <rPr>
        <sz val="10"/>
        <rFont val="宋体"/>
        <family val="0"/>
      </rPr>
      <t>日接收到此项资金，主要用于对接自治区级三区两县协议医疗机构的一站式结算，各医院通过救助系统上传每月救助人员数据，待核查无误后按季度向医院支付救助资金。</t>
    </r>
  </si>
  <si>
    <t>中央专项：提前下达2020年市县基本财力保障机制奖补资金（义务兵优待金）-宁财预指标[2019]661号</t>
  </si>
  <si>
    <r>
      <t>已通知入伍人员家属收集户口本、银行卡、入伍通知书等相关资料，待资料收齐后，预计于</t>
    </r>
    <r>
      <rPr>
        <sz val="10"/>
        <rFont val="Arial"/>
        <family val="0"/>
      </rPr>
      <t>9</t>
    </r>
    <r>
      <rPr>
        <sz val="10"/>
        <rFont val="宋体"/>
        <family val="0"/>
      </rPr>
      <t>月初全部发放到位。</t>
    </r>
  </si>
  <si>
    <t>中央专项：提前下达2020年中央和自治区优抚对象补助经费-宁财社指标[2019]641号</t>
  </si>
  <si>
    <t>区专项：2019年自治区自主就业退役士兵一次性经济补助资金-宁财社指标[2020]115号</t>
  </si>
  <si>
    <t>中央专项：提前下达2020年中央退役安置和军队转业干部补助经费-宁财社指标[2019]646号</t>
  </si>
  <si>
    <t>市专项：教育专项支出（区属学校校舍维修改造及解决企业移交学校存量债务）</t>
  </si>
  <si>
    <t>区专项：提前下达部分教育专项资金-宁财教指标[2019]796号</t>
  </si>
  <si>
    <t>区专项：2020年自治区“互联网+教育”项目资金-宁财教指标[2020]135号</t>
  </si>
  <si>
    <t>石嘴山市第十五小学</t>
  </si>
  <si>
    <t>中央专项：提前下达2020年中央和自治区城乡义务教育补助经费-宁财教指标[2019]794号</t>
  </si>
  <si>
    <t>石嘴山市第六中学</t>
  </si>
  <si>
    <t>石嘴山市第八中学</t>
  </si>
  <si>
    <t>区专项：农村生活污水处理以奖代补资金预算-宁财资环指标[2020]163号</t>
  </si>
  <si>
    <t>5月27日收到此笔专项资金，6月4日已拨付区住建局，截至2020年7月底，区住建局已全部支付完毕。</t>
  </si>
  <si>
    <t>区专项：新增地方政府一般债券资金安排美丽村庄项目奖补资金-宁财建指标[2020]98号</t>
  </si>
  <si>
    <t>中央专项：提前下达2020年车辆购置税交通专项资金（第一批）-宁财建指标[2019]727号</t>
  </si>
  <si>
    <t>中央专项：提前下达2020年中央财政农村危房改造补助资金-宁财社指标[2019]709号</t>
  </si>
  <si>
    <t>项目由住建局委托给长胜街道办事处、长兴街道办事处及星海镇实施。2020年8月，工程完工并验收后支付工程款。</t>
  </si>
  <si>
    <t>区专项：2020年第一批新增一般债券资金（第三水源地水产养殖园区生态环境保护拆迁项目资金）-宁财债指标[2020]44号</t>
  </si>
  <si>
    <t>区专项：2020年地方债资金-宁财农指标[2020]68号</t>
  </si>
  <si>
    <t>中央专项：提前下达2020年中央和自治区本级部分农业资金-宁财农指标[2019]700号</t>
  </si>
  <si>
    <t>区专项：提前下达2020年中央和自治区本级部分农业资金-宁财农指标[2019]700号</t>
  </si>
  <si>
    <t>区专项：提前下达2020年自治区本级财政专项扶贫资金-宁财农指标[2019]690号</t>
  </si>
  <si>
    <t>公益性岗位补贴为按月发放；雨露计划每年两次，第一次已经实施完毕，资金已发放到位，第二次还未开始；上半年扶贫培训已完成，补贴已发放到位，下半年实施后支付资金。</t>
  </si>
  <si>
    <t>中央专项：2020年第二批中央财政专项扶贫资金-宁财农指标[2020]146号</t>
  </si>
  <si>
    <t>市专项：石嘴山市第三饮用水水源地清理整治资金（政府常务会议纪要56号）</t>
  </si>
  <si>
    <t>中央专项：提前下达2020年中央水利发展资金-宁财农指标[2019]696号</t>
  </si>
  <si>
    <t>中央专项：提前下达2020年中央财政林业草原生态保护恢复资金-宁财资环指标[2019]687号</t>
  </si>
  <si>
    <t>自然资源局</t>
  </si>
  <si>
    <t>区专项：2020年第一批预算内统筹基本建设支出-宁财建指标[2020]53号</t>
  </si>
  <si>
    <t>一般公共预算小计</t>
  </si>
  <si>
    <t>中央专项：提前下达2020年中央旅游发展基金补助地方项目资金-宁财教指标[2019]779号</t>
  </si>
  <si>
    <t>文化旅游广电局</t>
  </si>
  <si>
    <t>中央专项：提前下达2020年中央专项彩票公益金、2020年自治区福彩公益金支持社会福利事业项目资金-宁财综指标[2019]685号</t>
  </si>
  <si>
    <t>区专项：提前下达2020年中央专项彩票公益金、2020年自治区体彩公益金支持体育事业项目预算-宁财综指标[2019]684号</t>
  </si>
  <si>
    <t>市专项：安排用于锦华金脉公司土地置换补偿资金</t>
  </si>
  <si>
    <t>政府基金小计</t>
  </si>
  <si>
    <t>总计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</si>
</sst>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 numFmtId="179" formatCode="#,##0_ "/>
    <numFmt numFmtId="180" formatCode="0_ "/>
    <numFmt numFmtId="181" formatCode="#,##0_);[Red]\(#,##0\)"/>
    <numFmt numFmtId="182" formatCode="_ * #,##0.000_ ;_ * \-#,##0.000_ ;_ * &quot;-&quot;??_ ;_ @_ "/>
  </numFmts>
  <fonts count="70">
    <font>
      <sz val="12"/>
      <name val="宋体"/>
      <family val="0"/>
    </font>
    <font>
      <sz val="11"/>
      <name val="宋体"/>
      <family val="0"/>
    </font>
    <font>
      <sz val="11"/>
      <name val="Arial"/>
      <family val="0"/>
    </font>
    <font>
      <sz val="10"/>
      <name val="Arial"/>
      <family val="0"/>
    </font>
    <font>
      <sz val="10"/>
      <name val="宋体"/>
      <family val="0"/>
    </font>
    <font>
      <sz val="16"/>
      <name val="黑体"/>
      <family val="0"/>
    </font>
    <font>
      <sz val="22"/>
      <name val="方正小标宋简体"/>
      <family val="0"/>
    </font>
    <font>
      <b/>
      <sz val="11"/>
      <name val="宋体"/>
      <family val="0"/>
    </font>
    <font>
      <sz val="10"/>
      <name val="Times New Roman"/>
      <family val="0"/>
    </font>
    <font>
      <sz val="10"/>
      <color indexed="10"/>
      <name val="宋体"/>
      <family val="0"/>
    </font>
    <font>
      <sz val="10"/>
      <color indexed="10"/>
      <name val="Arial"/>
      <family val="0"/>
    </font>
    <font>
      <b/>
      <sz val="12"/>
      <name val="宋体"/>
      <family val="0"/>
    </font>
    <font>
      <b/>
      <sz val="12"/>
      <name val="Arial"/>
      <family val="0"/>
    </font>
    <font>
      <b/>
      <sz val="10"/>
      <name val="宋体"/>
      <family val="0"/>
    </font>
    <font>
      <sz val="9"/>
      <name val="宋体"/>
      <family val="0"/>
    </font>
    <font>
      <sz val="9"/>
      <name val="Times New Roman"/>
      <family val="0"/>
    </font>
    <font>
      <b/>
      <sz val="11"/>
      <name val="黑体"/>
      <family val="0"/>
    </font>
    <font>
      <b/>
      <sz val="10"/>
      <name val="黑体"/>
      <family val="0"/>
    </font>
    <font>
      <b/>
      <sz val="10"/>
      <name val="Times New Roman"/>
      <family val="0"/>
    </font>
    <font>
      <sz val="12"/>
      <name val="Times New Roman"/>
      <family val="0"/>
    </font>
    <font>
      <b/>
      <sz val="11"/>
      <name val="Times New Roman"/>
      <family val="0"/>
    </font>
    <font>
      <sz val="16"/>
      <name val="Times New Roman"/>
      <family val="0"/>
    </font>
    <font>
      <sz val="11"/>
      <name val="Times New Roman"/>
      <family val="0"/>
    </font>
    <font>
      <sz val="18"/>
      <name val="Times New Roman"/>
      <family val="0"/>
    </font>
    <font>
      <sz val="18"/>
      <name val="黑体"/>
      <family val="0"/>
    </font>
    <font>
      <sz val="16"/>
      <name val="宋体"/>
      <family val="0"/>
    </font>
    <font>
      <sz val="14"/>
      <name val="宋体"/>
      <family val="0"/>
    </font>
    <font>
      <sz val="11"/>
      <color indexed="9"/>
      <name val="宋体"/>
      <family val="0"/>
    </font>
    <font>
      <sz val="11"/>
      <color indexed="62"/>
      <name val="宋体"/>
      <family val="0"/>
    </font>
    <font>
      <sz val="10"/>
      <name val="Helv"/>
      <family val="2"/>
    </font>
    <font>
      <u val="single"/>
      <sz val="11"/>
      <color indexed="12"/>
      <name val="宋体"/>
      <family val="0"/>
    </font>
    <font>
      <b/>
      <sz val="18"/>
      <color indexed="54"/>
      <name val="宋体"/>
      <family val="0"/>
    </font>
    <font>
      <sz val="11"/>
      <color indexed="8"/>
      <name val="宋体"/>
      <family val="0"/>
    </font>
    <font>
      <b/>
      <sz val="15"/>
      <color indexed="54"/>
      <name val="宋体"/>
      <family val="0"/>
    </font>
    <font>
      <b/>
      <sz val="13"/>
      <color indexed="54"/>
      <name val="宋体"/>
      <family val="0"/>
    </font>
    <font>
      <b/>
      <sz val="11"/>
      <color indexed="54"/>
      <name val="宋体"/>
      <family val="0"/>
    </font>
    <font>
      <b/>
      <sz val="11"/>
      <color indexed="63"/>
      <name val="宋体"/>
      <family val="0"/>
    </font>
    <font>
      <i/>
      <sz val="11"/>
      <color indexed="23"/>
      <name val="宋体"/>
      <family val="0"/>
    </font>
    <font>
      <sz val="11"/>
      <color indexed="16"/>
      <name val="宋体"/>
      <family val="0"/>
    </font>
    <font>
      <b/>
      <sz val="11"/>
      <color indexed="8"/>
      <name val="宋体"/>
      <family val="0"/>
    </font>
    <font>
      <u val="single"/>
      <sz val="11"/>
      <color indexed="20"/>
      <name val="宋体"/>
      <family val="0"/>
    </font>
    <font>
      <sz val="11"/>
      <color indexed="53"/>
      <name val="宋体"/>
      <family val="0"/>
    </font>
    <font>
      <b/>
      <sz val="11"/>
      <color indexed="9"/>
      <name val="宋体"/>
      <family val="0"/>
    </font>
    <font>
      <b/>
      <sz val="11"/>
      <color indexed="53"/>
      <name val="宋体"/>
      <family val="0"/>
    </font>
    <font>
      <sz val="11"/>
      <color indexed="17"/>
      <name val="宋体"/>
      <family val="0"/>
    </font>
    <font>
      <sz val="11"/>
      <color indexed="10"/>
      <name val="宋体"/>
      <family val="0"/>
    </font>
    <font>
      <sz val="11"/>
      <color indexed="19"/>
      <name val="宋体"/>
      <family val="0"/>
    </font>
    <font>
      <sz val="22"/>
      <name val="Times New Roman"/>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rgb="FFFF0000"/>
      <name val="宋体"/>
      <family val="0"/>
    </font>
    <font>
      <sz val="10"/>
      <color rgb="FFFF0000"/>
      <name val="Arial"/>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0" fillId="0" borderId="0">
      <alignment/>
      <protection/>
    </xf>
    <xf numFmtId="0" fontId="3" fillId="0" borderId="0">
      <alignment/>
      <protection/>
    </xf>
    <xf numFmtId="0" fontId="3" fillId="0" borderId="0">
      <alignment/>
      <protection/>
    </xf>
    <xf numFmtId="0" fontId="48" fillId="2" borderId="0" applyNumberFormat="0" applyBorder="0" applyAlignment="0" applyProtection="0"/>
    <xf numFmtId="0" fontId="49" fillId="3" borderId="0" applyNumberFormat="0" applyBorder="0" applyAlignment="0" applyProtection="0"/>
    <xf numFmtId="0" fontId="50" fillId="4" borderId="1" applyNumberFormat="0" applyAlignment="0" applyProtection="0"/>
    <xf numFmtId="0" fontId="51" fillId="5" borderId="2" applyNumberFormat="0" applyAlignment="0" applyProtection="0"/>
    <xf numFmtId="0" fontId="52" fillId="6" borderId="0" applyNumberFormat="0" applyBorder="0" applyAlignment="0" applyProtection="0"/>
    <xf numFmtId="0" fontId="3" fillId="0" borderId="0">
      <alignment/>
      <protection/>
    </xf>
    <xf numFmtId="0" fontId="53" fillId="0" borderId="3" applyNumberFormat="0" applyFill="0" applyAlignment="0" applyProtection="0"/>
    <xf numFmtId="0" fontId="3" fillId="0" borderId="0">
      <alignment/>
      <protection/>
    </xf>
    <xf numFmtId="0" fontId="54" fillId="0" borderId="0" applyNumberFormat="0" applyFill="0" applyBorder="0" applyAlignment="0" applyProtection="0"/>
    <xf numFmtId="0" fontId="55" fillId="0" borderId="3" applyNumberFormat="0" applyFill="0" applyAlignment="0" applyProtection="0"/>
    <xf numFmtId="0" fontId="49" fillId="7" borderId="0" applyNumberFormat="0" applyBorder="0" applyAlignment="0" applyProtection="0"/>
    <xf numFmtId="41" fontId="0" fillId="0" borderId="0" applyFont="0" applyFill="0" applyBorder="0" applyAlignment="0" applyProtection="0"/>
    <xf numFmtId="0" fontId="49" fillId="8" borderId="0" applyNumberFormat="0" applyBorder="0" applyAlignment="0" applyProtection="0"/>
    <xf numFmtId="0" fontId="56" fillId="0" borderId="0" applyNumberFormat="0" applyFill="0" applyBorder="0" applyAlignment="0" applyProtection="0"/>
    <xf numFmtId="0" fontId="48" fillId="9" borderId="0" applyNumberFormat="0" applyBorder="0" applyAlignment="0" applyProtection="0"/>
    <xf numFmtId="0" fontId="57" fillId="0" borderId="4" applyNumberFormat="0" applyFill="0" applyAlignment="0" applyProtection="0"/>
    <xf numFmtId="0" fontId="3" fillId="0" borderId="0">
      <alignment/>
      <protection/>
    </xf>
    <xf numFmtId="0" fontId="58" fillId="0" borderId="5" applyNumberFormat="0" applyFill="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43"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49" fillId="13" borderId="0" applyNumberFormat="0" applyBorder="0" applyAlignment="0" applyProtection="0"/>
    <xf numFmtId="0" fontId="61" fillId="0" borderId="6" applyNumberFormat="0" applyFill="0" applyAlignment="0" applyProtection="0"/>
    <xf numFmtId="0" fontId="57" fillId="0" borderId="0" applyNumberFormat="0" applyFill="0" applyBorder="0" applyAlignment="0" applyProtection="0"/>
    <xf numFmtId="0" fontId="49" fillId="14" borderId="0" applyNumberFormat="0" applyBorder="0" applyAlignment="0" applyProtection="0"/>
    <xf numFmtId="176" fontId="0" fillId="0" borderId="0" applyFont="0" applyFill="0" applyBorder="0" applyAlignment="0" applyProtection="0"/>
    <xf numFmtId="0" fontId="3" fillId="0" borderId="0">
      <alignment/>
      <protection/>
    </xf>
    <xf numFmtId="0" fontId="62" fillId="0" borderId="0" applyNumberFormat="0" applyFill="0" applyBorder="0" applyAlignment="0" applyProtection="0"/>
    <xf numFmtId="0" fontId="49" fillId="15" borderId="0" applyNumberFormat="0" applyBorder="0" applyAlignment="0" applyProtection="0"/>
    <xf numFmtId="0" fontId="63" fillId="16" borderId="7" applyNumberFormat="0" applyFont="0" applyAlignment="0" applyProtection="0"/>
    <xf numFmtId="0" fontId="48" fillId="17" borderId="0" applyNumberFormat="0" applyBorder="0" applyAlignment="0" applyProtection="0"/>
    <xf numFmtId="0" fontId="64" fillId="18" borderId="0" applyNumberFormat="0" applyBorder="0" applyAlignment="0" applyProtection="0"/>
    <xf numFmtId="0" fontId="49" fillId="19" borderId="0" applyNumberFormat="0" applyBorder="0" applyAlignment="0" applyProtection="0"/>
    <xf numFmtId="0" fontId="65" fillId="20" borderId="0" applyNumberFormat="0" applyBorder="0" applyAlignment="0" applyProtection="0"/>
    <xf numFmtId="0" fontId="66" fillId="4" borderId="8" applyNumberFormat="0" applyAlignment="0" applyProtection="0"/>
    <xf numFmtId="0" fontId="48" fillId="21" borderId="0" applyNumberFormat="0" applyBorder="0" applyAlignment="0" applyProtection="0"/>
    <xf numFmtId="0" fontId="3" fillId="0" borderId="0">
      <alignment/>
      <protection/>
    </xf>
    <xf numFmtId="0" fontId="48" fillId="22" borderId="0" applyNumberFormat="0" applyBorder="0" applyAlignment="0" applyProtection="0"/>
    <xf numFmtId="0" fontId="29" fillId="0" borderId="0">
      <alignment/>
      <protection/>
    </xf>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0" borderId="0">
      <alignment/>
      <protection/>
    </xf>
    <xf numFmtId="9" fontId="0" fillId="0" borderId="0" applyFont="0" applyFill="0" applyBorder="0" applyAlignment="0" applyProtection="0"/>
    <xf numFmtId="0" fontId="48" fillId="26" borderId="0" applyNumberFormat="0" applyBorder="0" applyAlignment="0" applyProtection="0"/>
    <xf numFmtId="177" fontId="0" fillId="0" borderId="0" applyFont="0" applyFill="0" applyBorder="0" applyAlignment="0" applyProtection="0"/>
    <xf numFmtId="0" fontId="48" fillId="27" borderId="0" applyNumberFormat="0" applyBorder="0" applyAlignment="0" applyProtection="0"/>
    <xf numFmtId="0" fontId="49" fillId="28" borderId="0" applyNumberFormat="0" applyBorder="0" applyAlignment="0" applyProtection="0"/>
    <xf numFmtId="0" fontId="67" fillId="29" borderId="8" applyNumberFormat="0" applyAlignment="0" applyProtection="0"/>
    <xf numFmtId="0" fontId="49" fillId="30" borderId="0" applyNumberFormat="0" applyBorder="0" applyAlignment="0" applyProtection="0"/>
    <xf numFmtId="0" fontId="48" fillId="31" borderId="0" applyNumberFormat="0" applyBorder="0" applyAlignment="0" applyProtection="0"/>
    <xf numFmtId="0" fontId="49" fillId="32" borderId="0" applyNumberFormat="0" applyBorder="0" applyAlignment="0" applyProtection="0"/>
  </cellStyleXfs>
  <cellXfs count="213">
    <xf numFmtId="0" fontId="0" fillId="0" borderId="0" xfId="0" applyFont="1" applyAlignment="1">
      <alignment vertical="center"/>
    </xf>
    <xf numFmtId="0" fontId="2" fillId="0" borderId="0" xfId="58" applyFont="1" applyAlignment="1">
      <alignment vertical="center"/>
      <protection/>
    </xf>
    <xf numFmtId="0" fontId="3" fillId="0" borderId="0" xfId="58" applyFont="1" applyAlignment="1">
      <alignment vertical="center"/>
      <protection/>
    </xf>
    <xf numFmtId="0" fontId="4" fillId="0" borderId="0" xfId="0" applyFont="1" applyAlignment="1">
      <alignment vertical="center"/>
    </xf>
    <xf numFmtId="0" fontId="3" fillId="0" borderId="0" xfId="58" applyFont="1" applyAlignment="1">
      <alignment vertical="center"/>
      <protection/>
    </xf>
    <xf numFmtId="0" fontId="3" fillId="0" borderId="0" xfId="58" applyFill="1">
      <alignment/>
      <protection/>
    </xf>
    <xf numFmtId="0" fontId="3" fillId="0" borderId="0" xfId="58">
      <alignment/>
      <protection/>
    </xf>
    <xf numFmtId="178" fontId="3" fillId="0" borderId="0" xfId="58" applyNumberFormat="1" applyAlignment="1">
      <alignment horizontal="center"/>
      <protection/>
    </xf>
    <xf numFmtId="0" fontId="3" fillId="0" borderId="0" xfId="58" applyAlignment="1">
      <alignment horizontal="center" vertical="center" wrapText="1"/>
      <protection/>
    </xf>
    <xf numFmtId="0" fontId="5" fillId="0" borderId="0" xfId="58" applyFont="1" applyFill="1" applyAlignment="1">
      <alignment horizontal="left"/>
      <protection/>
    </xf>
    <xf numFmtId="178" fontId="3" fillId="0" borderId="0" xfId="58" applyNumberFormat="1" applyFont="1" applyFill="1" applyAlignment="1">
      <alignment horizontal="center"/>
      <protection/>
    </xf>
    <xf numFmtId="0" fontId="6" fillId="0" borderId="0" xfId="58" applyFont="1" applyFill="1" applyAlignment="1">
      <alignment horizontal="center" vertical="center"/>
      <protection/>
    </xf>
    <xf numFmtId="0" fontId="3" fillId="0" borderId="9" xfId="58" applyFont="1" applyFill="1" applyBorder="1" applyAlignment="1">
      <alignment horizontal="center"/>
      <protection/>
    </xf>
    <xf numFmtId="0" fontId="7" fillId="0" borderId="10" xfId="58" applyFont="1" applyFill="1" applyBorder="1" applyAlignment="1">
      <alignment horizontal="center" vertical="center"/>
      <protection/>
    </xf>
    <xf numFmtId="0" fontId="7" fillId="0" borderId="10" xfId="58" applyFont="1" applyFill="1" applyBorder="1" applyAlignment="1">
      <alignment horizontal="center" vertical="center" wrapText="1"/>
      <protection/>
    </xf>
    <xf numFmtId="178" fontId="7" fillId="0" borderId="10" xfId="58" applyNumberFormat="1" applyFont="1" applyFill="1" applyBorder="1" applyAlignment="1">
      <alignment horizontal="center" vertical="center"/>
      <protection/>
    </xf>
    <xf numFmtId="0" fontId="4" fillId="0" borderId="10" xfId="58" applyFont="1" applyFill="1" applyBorder="1" applyAlignment="1">
      <alignment horizontal="center" vertical="center"/>
      <protection/>
    </xf>
    <xf numFmtId="49" fontId="4"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xf>
    <xf numFmtId="179" fontId="8" fillId="0" borderId="10" xfId="58" applyNumberFormat="1" applyFont="1" applyFill="1" applyBorder="1" applyAlignment="1">
      <alignment horizontal="center" vertical="center"/>
      <protection/>
    </xf>
    <xf numFmtId="3" fontId="8" fillId="0" borderId="10" xfId="0" applyNumberFormat="1" applyFont="1" applyFill="1" applyBorder="1" applyAlignment="1">
      <alignment horizontal="center" vertical="center"/>
    </xf>
    <xf numFmtId="0" fontId="4" fillId="0" borderId="10" xfId="58" applyFont="1" applyFill="1" applyBorder="1">
      <alignment/>
      <protection/>
    </xf>
    <xf numFmtId="0" fontId="7" fillId="0" borderId="10" xfId="58" applyFont="1" applyFill="1" applyBorder="1" applyAlignment="1">
      <alignment horizontal="center" vertical="center"/>
      <protection/>
    </xf>
    <xf numFmtId="179" fontId="8" fillId="0" borderId="10" xfId="58" applyNumberFormat="1" applyFont="1" applyFill="1" applyBorder="1" applyAlignment="1">
      <alignment horizontal="center" vertical="center"/>
      <protection/>
    </xf>
    <xf numFmtId="0" fontId="3" fillId="0" borderId="10" xfId="58" applyFont="1" applyFill="1" applyBorder="1">
      <alignment/>
      <protection/>
    </xf>
    <xf numFmtId="0" fontId="3" fillId="0" borderId="0" xfId="58" applyFont="1" applyFill="1">
      <alignment/>
      <protection/>
    </xf>
    <xf numFmtId="0" fontId="3" fillId="0" borderId="0" xfId="58" applyFont="1" applyFill="1">
      <alignment/>
      <protection/>
    </xf>
    <xf numFmtId="0" fontId="3" fillId="0" borderId="0" xfId="58" applyFont="1" applyFill="1" applyAlignment="1">
      <alignment horizontal="center" vertical="center" wrapText="1"/>
      <protection/>
    </xf>
    <xf numFmtId="0" fontId="0" fillId="0" borderId="0" xfId="0" applyFont="1" applyFill="1" applyAlignment="1">
      <alignment vertical="center"/>
    </xf>
    <xf numFmtId="0" fontId="1" fillId="0" borderId="0" xfId="58" applyFont="1" applyFill="1" applyBorder="1" applyAlignment="1">
      <alignment horizontal="center" vertical="center" wrapText="1"/>
      <protection/>
    </xf>
    <xf numFmtId="0" fontId="0" fillId="0" borderId="0" xfId="0" applyFont="1" applyFill="1" applyAlignment="1">
      <alignment horizontal="righ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0" xfId="58" applyFont="1" applyFill="1" applyBorder="1" applyAlignment="1">
      <alignment vertical="center"/>
      <protection/>
    </xf>
    <xf numFmtId="0" fontId="4" fillId="0" borderId="12" xfId="0" applyFont="1" applyFill="1" applyBorder="1" applyAlignment="1">
      <alignment horizontal="center" vertical="center" wrapText="1"/>
    </xf>
    <xf numFmtId="0" fontId="4" fillId="0" borderId="10" xfId="0" applyFont="1" applyFill="1" applyBorder="1" applyAlignment="1">
      <alignment vertical="center"/>
    </xf>
    <xf numFmtId="0" fontId="4" fillId="0" borderId="13"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49" fontId="4" fillId="0" borderId="10" xfId="0" applyNumberFormat="1" applyFont="1" applyFill="1" applyBorder="1" applyAlignment="1">
      <alignment vertical="center" wrapText="1"/>
    </xf>
    <xf numFmtId="49" fontId="4" fillId="0" borderId="11"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0" fontId="3" fillId="0" borderId="10" xfId="58" applyFont="1" applyFill="1" applyBorder="1" applyAlignment="1">
      <alignment vertical="center" wrapText="1"/>
      <protection/>
    </xf>
    <xf numFmtId="0" fontId="4" fillId="0" borderId="11" xfId="0" applyFont="1" applyFill="1" applyBorder="1" applyAlignment="1">
      <alignment horizontal="center" vertical="center"/>
    </xf>
    <xf numFmtId="0" fontId="4" fillId="0" borderId="11" xfId="58" applyFont="1" applyFill="1" applyBorder="1" applyAlignment="1">
      <alignment horizontal="left" vertical="center" wrapText="1"/>
      <protection/>
    </xf>
    <xf numFmtId="0" fontId="4" fillId="0" borderId="13" xfId="0" applyFont="1" applyFill="1" applyBorder="1" applyAlignment="1">
      <alignment horizontal="center" vertical="center"/>
    </xf>
    <xf numFmtId="0" fontId="4" fillId="0" borderId="12" xfId="58" applyFont="1" applyFill="1" applyBorder="1" applyAlignment="1">
      <alignment horizontal="left" vertical="center" wrapText="1"/>
      <protection/>
    </xf>
    <xf numFmtId="0" fontId="4" fillId="0" borderId="10" xfId="58" applyFont="1" applyFill="1" applyBorder="1" applyAlignment="1">
      <alignment vertical="center" wrapText="1"/>
      <protection/>
    </xf>
    <xf numFmtId="0" fontId="4" fillId="0" borderId="12" xfId="0" applyFont="1" applyFill="1" applyBorder="1" applyAlignment="1">
      <alignment horizontal="center" vertical="center"/>
    </xf>
    <xf numFmtId="0" fontId="3" fillId="0" borderId="10" xfId="58" applyFont="1" applyFill="1" applyBorder="1" applyAlignment="1">
      <alignment vertical="center"/>
      <protection/>
    </xf>
    <xf numFmtId="180" fontId="8" fillId="0" borderId="10" xfId="0" applyNumberFormat="1" applyFont="1" applyFill="1" applyBorder="1" applyAlignment="1">
      <alignment horizontal="center" vertical="center"/>
    </xf>
    <xf numFmtId="0" fontId="3" fillId="0" borderId="10" xfId="58" applyFont="1" applyFill="1" applyBorder="1" applyAlignment="1">
      <alignment horizontal="center" vertical="center" wrapText="1"/>
      <protection/>
    </xf>
    <xf numFmtId="0" fontId="0" fillId="0" borderId="10" xfId="0" applyFont="1" applyFill="1" applyBorder="1" applyAlignment="1">
      <alignment vertical="center"/>
    </xf>
    <xf numFmtId="0" fontId="3" fillId="0" borderId="0" xfId="17" applyFill="1" applyAlignment="1">
      <alignment vertical="center"/>
      <protection/>
    </xf>
    <xf numFmtId="0" fontId="68" fillId="0" borderId="0" xfId="17" applyFont="1" applyFill="1">
      <alignment/>
      <protection/>
    </xf>
    <xf numFmtId="0" fontId="3" fillId="0" borderId="0" xfId="24">
      <alignment/>
      <protection/>
    </xf>
    <xf numFmtId="0" fontId="69" fillId="0" borderId="0" xfId="24" applyFont="1">
      <alignment/>
      <protection/>
    </xf>
    <xf numFmtId="0" fontId="68" fillId="0" borderId="0" xfId="17" applyFont="1" applyFill="1">
      <alignment/>
      <protection/>
    </xf>
    <xf numFmtId="0" fontId="4" fillId="0" borderId="0" xfId="17" applyFont="1" applyFill="1">
      <alignment/>
      <protection/>
    </xf>
    <xf numFmtId="0" fontId="4" fillId="0" borderId="0" xfId="24" applyFont="1">
      <alignment/>
      <protection/>
    </xf>
    <xf numFmtId="0" fontId="4" fillId="0" borderId="0" xfId="24" applyFont="1" applyFill="1" applyAlignment="1">
      <alignment vertical="center"/>
      <protection/>
    </xf>
    <xf numFmtId="0" fontId="3" fillId="0" borderId="0" xfId="17" applyFill="1">
      <alignment/>
      <protection/>
    </xf>
    <xf numFmtId="0" fontId="3" fillId="0" borderId="0" xfId="17" applyFill="1" applyAlignment="1">
      <alignment horizontal="center" wrapText="1"/>
      <protection/>
    </xf>
    <xf numFmtId="178" fontId="3" fillId="0" borderId="0" xfId="17" applyNumberFormat="1" applyFill="1" applyAlignment="1">
      <alignment horizontal="center"/>
      <protection/>
    </xf>
    <xf numFmtId="10" fontId="3" fillId="0" borderId="0" xfId="17" applyNumberFormat="1" applyFill="1" applyAlignment="1">
      <alignment horizontal="center"/>
      <protection/>
    </xf>
    <xf numFmtId="0" fontId="5" fillId="0" borderId="0" xfId="17" applyFont="1" applyFill="1" applyAlignment="1">
      <alignment horizontal="left" wrapText="1"/>
      <protection/>
    </xf>
    <xf numFmtId="0" fontId="5" fillId="0" borderId="0" xfId="17" applyFont="1" applyFill="1" applyAlignment="1">
      <alignment horizontal="center" wrapText="1"/>
      <protection/>
    </xf>
    <xf numFmtId="0" fontId="6" fillId="0" borderId="0" xfId="17" applyFont="1" applyFill="1" applyBorder="1" applyAlignment="1">
      <alignment horizontal="center" vertical="center" wrapText="1"/>
      <protection/>
    </xf>
    <xf numFmtId="0" fontId="11" fillId="0" borderId="0" xfId="17" applyFont="1" applyFill="1" applyBorder="1" applyAlignment="1">
      <alignment horizontal="center" vertical="center" wrapText="1"/>
      <protection/>
    </xf>
    <xf numFmtId="0" fontId="12" fillId="0" borderId="0" xfId="17" applyFont="1" applyFill="1" applyBorder="1" applyAlignment="1">
      <alignment horizontal="center" vertical="center" wrapText="1"/>
      <protection/>
    </xf>
    <xf numFmtId="0" fontId="13" fillId="0" borderId="10" xfId="17" applyFont="1" applyFill="1" applyBorder="1" applyAlignment="1">
      <alignment horizontal="center" vertical="center"/>
      <protection/>
    </xf>
    <xf numFmtId="0" fontId="13" fillId="0" borderId="10" xfId="17" applyFont="1" applyFill="1" applyBorder="1" applyAlignment="1">
      <alignment horizontal="center" vertical="center" wrapText="1"/>
      <protection/>
    </xf>
    <xf numFmtId="178" fontId="13" fillId="0" borderId="10" xfId="17" applyNumberFormat="1" applyFont="1" applyFill="1" applyBorder="1" applyAlignment="1">
      <alignment horizontal="center" vertical="center" wrapText="1"/>
      <protection/>
    </xf>
    <xf numFmtId="0" fontId="4" fillId="0" borderId="10" xfId="24" applyFont="1" applyFill="1" applyBorder="1" applyAlignment="1">
      <alignment horizontal="center" vertical="center"/>
      <protection/>
    </xf>
    <xf numFmtId="49" fontId="4" fillId="0" borderId="10" xfId="15" applyNumberFormat="1" applyFont="1" applyFill="1" applyBorder="1" applyAlignment="1">
      <alignment horizontal="center" vertical="center" wrapText="1"/>
      <protection/>
    </xf>
    <xf numFmtId="0" fontId="4" fillId="0" borderId="10" xfId="58" applyFont="1" applyFill="1" applyBorder="1" applyAlignment="1">
      <alignment horizontal="center" vertical="center" wrapText="1"/>
      <protection/>
    </xf>
    <xf numFmtId="178" fontId="8" fillId="0" borderId="10" xfId="58" applyNumberFormat="1" applyFont="1" applyFill="1" applyBorder="1" applyAlignment="1">
      <alignment horizontal="center" vertical="center" wrapText="1"/>
      <protection/>
    </xf>
    <xf numFmtId="0" fontId="4" fillId="0" borderId="10" xfId="18" applyFont="1" applyFill="1" applyBorder="1" applyAlignment="1">
      <alignment horizontal="center" vertical="center" wrapText="1"/>
      <protection/>
    </xf>
    <xf numFmtId="49" fontId="14" fillId="0" borderId="10" xfId="24" applyNumberFormat="1" applyFont="1" applyFill="1" applyBorder="1" applyAlignment="1">
      <alignment horizontal="left" vertical="center" wrapText="1"/>
      <protection/>
    </xf>
    <xf numFmtId="178" fontId="8" fillId="0" borderId="10" xfId="26" applyNumberFormat="1" applyFont="1" applyFill="1" applyBorder="1" applyAlignment="1">
      <alignment horizontal="center" vertical="center"/>
      <protection/>
    </xf>
    <xf numFmtId="0" fontId="4" fillId="0" borderId="10" xfId="18" applyFont="1" applyFill="1" applyBorder="1" applyAlignment="1">
      <alignment horizontal="center" vertical="center" wrapText="1"/>
      <protection/>
    </xf>
    <xf numFmtId="0" fontId="4" fillId="0" borderId="10" xfId="0" applyNumberFormat="1" applyFont="1" applyFill="1" applyBorder="1" applyAlignment="1">
      <alignment horizontal="center" vertical="center" wrapText="1"/>
    </xf>
    <xf numFmtId="49" fontId="4" fillId="0" borderId="10" xfId="18" applyNumberFormat="1" applyFont="1" applyFill="1" applyBorder="1" applyAlignment="1">
      <alignment horizontal="left" vertical="center" wrapText="1"/>
      <protection/>
    </xf>
    <xf numFmtId="178" fontId="8" fillId="0" borderId="10" xfId="26" applyNumberFormat="1" applyFont="1" applyFill="1" applyBorder="1" applyAlignment="1">
      <alignment horizontal="center" vertical="center"/>
      <protection/>
    </xf>
    <xf numFmtId="49" fontId="4" fillId="0" borderId="10" xfId="24" applyNumberFormat="1" applyFont="1" applyFill="1" applyBorder="1" applyAlignment="1">
      <alignment horizontal="center" vertical="center" wrapText="1"/>
      <protection/>
    </xf>
    <xf numFmtId="178" fontId="8" fillId="0" borderId="10" xfId="24" applyNumberFormat="1" applyFont="1" applyFill="1" applyBorder="1" applyAlignment="1">
      <alignment horizontal="center" vertical="center"/>
      <protection/>
    </xf>
    <xf numFmtId="49" fontId="4" fillId="0" borderId="10" xfId="15" applyNumberFormat="1" applyFont="1" applyFill="1" applyBorder="1" applyAlignment="1">
      <alignment vertical="center" wrapText="1"/>
      <protection/>
    </xf>
    <xf numFmtId="4" fontId="8" fillId="0" borderId="10" xfId="15" applyNumberFormat="1" applyFont="1" applyFill="1" applyBorder="1" applyAlignment="1">
      <alignment horizontal="center" vertical="center"/>
      <protection/>
    </xf>
    <xf numFmtId="0" fontId="4" fillId="0" borderId="10" xfId="0" applyNumberFormat="1" applyFont="1" applyFill="1" applyBorder="1" applyAlignment="1">
      <alignment vertical="center" wrapText="1"/>
    </xf>
    <xf numFmtId="49" fontId="4" fillId="0" borderId="10" xfId="18" applyNumberFormat="1" applyFont="1" applyFill="1" applyBorder="1" applyAlignment="1">
      <alignment horizontal="left" vertical="center" wrapText="1"/>
      <protection/>
    </xf>
    <xf numFmtId="49" fontId="4" fillId="0" borderId="10" xfId="15" applyNumberFormat="1" applyFont="1" applyFill="1" applyBorder="1" applyAlignment="1">
      <alignment horizontal="center" vertical="center" wrapText="1"/>
      <protection/>
    </xf>
    <xf numFmtId="0" fontId="4" fillId="0" borderId="10" xfId="17" applyFont="1" applyFill="1" applyBorder="1" applyAlignment="1">
      <alignment horizontal="center" vertical="center" wrapText="1"/>
      <protection/>
    </xf>
    <xf numFmtId="0" fontId="4" fillId="0" borderId="10" xfId="17" applyFont="1" applyFill="1" applyBorder="1" applyAlignment="1">
      <alignment horizontal="left" vertical="center" wrapText="1"/>
      <protection/>
    </xf>
    <xf numFmtId="178" fontId="8" fillId="0" borderId="10" xfId="17" applyNumberFormat="1" applyFont="1" applyFill="1" applyBorder="1" applyAlignment="1">
      <alignment horizontal="center" vertical="center"/>
      <protection/>
    </xf>
    <xf numFmtId="0" fontId="4" fillId="0" borderId="0" xfId="17" applyFont="1" applyFill="1" applyAlignment="1">
      <alignment horizontal="center" wrapText="1"/>
      <protection/>
    </xf>
    <xf numFmtId="178" fontId="4" fillId="0" borderId="0" xfId="17" applyNumberFormat="1" applyFont="1" applyFill="1" applyAlignment="1">
      <alignment horizontal="center"/>
      <protection/>
    </xf>
    <xf numFmtId="10" fontId="13" fillId="0" borderId="10" xfId="17" applyNumberFormat="1" applyFont="1" applyFill="1" applyBorder="1" applyAlignment="1">
      <alignment horizontal="center" vertical="center" wrapText="1"/>
      <protection/>
    </xf>
    <xf numFmtId="10" fontId="8" fillId="0" borderId="10" xfId="58" applyNumberFormat="1" applyFont="1" applyFill="1" applyBorder="1" applyAlignment="1">
      <alignment horizontal="center" vertical="center" wrapText="1"/>
      <protection/>
    </xf>
    <xf numFmtId="0" fontId="4" fillId="0" borderId="10" xfId="35" applyFont="1" applyFill="1" applyBorder="1" applyAlignment="1">
      <alignment horizontal="left" vertical="center" wrapText="1"/>
      <protection/>
    </xf>
    <xf numFmtId="10" fontId="15" fillId="0" borderId="10" xfId="26" applyNumberFormat="1" applyFont="1" applyFill="1" applyBorder="1" applyAlignment="1">
      <alignment horizontal="center" vertical="center"/>
      <protection/>
    </xf>
    <xf numFmtId="49" fontId="4" fillId="0" borderId="10" xfId="24" applyNumberFormat="1" applyFont="1" applyFill="1" applyBorder="1" applyAlignment="1">
      <alignment horizontal="left" vertical="center" wrapText="1"/>
      <protection/>
    </xf>
    <xf numFmtId="10" fontId="8" fillId="0" borderId="10" xfId="26" applyNumberFormat="1" applyFont="1" applyFill="1" applyBorder="1" applyAlignment="1">
      <alignment horizontal="center" vertical="center"/>
      <protection/>
    </xf>
    <xf numFmtId="0" fontId="4" fillId="0" borderId="10" xfId="48" applyFont="1" applyFill="1" applyBorder="1" applyAlignment="1">
      <alignment horizontal="left" vertical="center" wrapText="1"/>
      <protection/>
    </xf>
    <xf numFmtId="10" fontId="8" fillId="0" borderId="10" xfId="24" applyNumberFormat="1" applyFont="1" applyFill="1" applyBorder="1" applyAlignment="1">
      <alignment horizontal="center" vertical="center"/>
      <protection/>
    </xf>
    <xf numFmtId="178" fontId="8" fillId="0" borderId="10" xfId="35" applyNumberFormat="1" applyFont="1" applyFill="1" applyBorder="1" applyAlignment="1">
      <alignment horizontal="center" vertical="center" wrapText="1"/>
      <protection/>
    </xf>
    <xf numFmtId="10" fontId="8" fillId="0" borderId="10" xfId="26" applyNumberFormat="1" applyFont="1" applyFill="1" applyBorder="1" applyAlignment="1">
      <alignment horizontal="center" vertical="center"/>
      <protection/>
    </xf>
    <xf numFmtId="178" fontId="8" fillId="0" borderId="10" xfId="35" applyNumberFormat="1" applyFont="1" applyFill="1" applyBorder="1" applyAlignment="1">
      <alignment horizontal="center" vertical="center"/>
      <protection/>
    </xf>
    <xf numFmtId="0" fontId="4" fillId="0" borderId="10" xfId="24" applyFont="1" applyFill="1" applyBorder="1" applyAlignment="1">
      <alignment horizontal="left" vertical="center" wrapText="1"/>
      <protection/>
    </xf>
    <xf numFmtId="10" fontId="8" fillId="0" borderId="10" xfId="17" applyNumberFormat="1" applyFont="1" applyFill="1" applyBorder="1" applyAlignment="1">
      <alignment horizontal="center" vertical="center"/>
      <protection/>
    </xf>
    <xf numFmtId="178" fontId="8" fillId="0" borderId="10" xfId="58" applyNumberFormat="1" applyFont="1" applyFill="1" applyBorder="1" applyAlignment="1">
      <alignment horizontal="center" vertical="center"/>
      <protection/>
    </xf>
    <xf numFmtId="10" fontId="4" fillId="0" borderId="0" xfId="17" applyNumberFormat="1" applyFont="1" applyFill="1" applyAlignment="1">
      <alignment horizontal="center"/>
      <protection/>
    </xf>
    <xf numFmtId="0" fontId="1" fillId="0" borderId="0" xfId="17" applyFont="1" applyFill="1" applyBorder="1" applyAlignment="1">
      <alignment horizontal="right" vertical="center" wrapText="1"/>
      <protection/>
    </xf>
    <xf numFmtId="0" fontId="3" fillId="0" borderId="0" xfId="24" applyFill="1">
      <alignment/>
      <protection/>
    </xf>
    <xf numFmtId="0" fontId="69" fillId="0" borderId="0" xfId="24" applyFont="1" applyFill="1">
      <alignment/>
      <protection/>
    </xf>
    <xf numFmtId="0" fontId="4" fillId="0" borderId="10" xfId="48" applyFont="1" applyFill="1" applyBorder="1" applyAlignment="1">
      <alignment horizontal="left" vertical="center" wrapText="1"/>
      <protection/>
    </xf>
    <xf numFmtId="178" fontId="4" fillId="0" borderId="10" xfId="48" applyNumberFormat="1" applyFont="1" applyFill="1" applyBorder="1" applyAlignment="1">
      <alignment horizontal="left" vertical="center" wrapText="1"/>
      <protection/>
    </xf>
    <xf numFmtId="0" fontId="4" fillId="0" borderId="0" xfId="24" applyFont="1" applyFill="1">
      <alignment/>
      <protection/>
    </xf>
    <xf numFmtId="0" fontId="0" fillId="0" borderId="0" xfId="60" applyFont="1" applyAlignment="1">
      <alignment vertical="center"/>
      <protection/>
    </xf>
    <xf numFmtId="0" fontId="0" fillId="0" borderId="0" xfId="60" applyFont="1" applyAlignment="1">
      <alignment/>
      <protection/>
    </xf>
    <xf numFmtId="0" fontId="11" fillId="0" borderId="0" xfId="60" applyFont="1" applyAlignment="1">
      <alignment/>
      <protection/>
    </xf>
    <xf numFmtId="0" fontId="0" fillId="0" borderId="0" xfId="60" applyFont="1" applyAlignment="1">
      <alignment horizontal="right" vertical="center"/>
      <protection/>
    </xf>
    <xf numFmtId="0" fontId="5" fillId="0" borderId="0" xfId="60" applyFont="1" applyAlignment="1">
      <alignment vertical="center"/>
      <protection/>
    </xf>
    <xf numFmtId="0" fontId="6" fillId="0" borderId="0" xfId="60" applyFont="1" applyAlignment="1">
      <alignment horizontal="center"/>
      <protection/>
    </xf>
    <xf numFmtId="0" fontId="1" fillId="0" borderId="14" xfId="60" applyFont="1" applyBorder="1" applyAlignment="1">
      <alignment horizontal="right" vertical="center"/>
      <protection/>
    </xf>
    <xf numFmtId="0" fontId="16" fillId="0" borderId="11" xfId="60" applyFont="1" applyBorder="1" applyAlignment="1">
      <alignment horizontal="center" vertical="center"/>
      <protection/>
    </xf>
    <xf numFmtId="41" fontId="17" fillId="0" borderId="11" xfId="60" applyNumberFormat="1" applyFont="1" applyBorder="1" applyAlignment="1">
      <alignment horizontal="center" vertical="center" wrapText="1"/>
      <protection/>
    </xf>
    <xf numFmtId="0" fontId="16" fillId="0" borderId="13" xfId="60" applyFont="1" applyBorder="1" applyAlignment="1">
      <alignment horizontal="center" vertical="center"/>
      <protection/>
    </xf>
    <xf numFmtId="41" fontId="17" fillId="0" borderId="13" xfId="60" applyNumberFormat="1" applyFont="1" applyBorder="1" applyAlignment="1">
      <alignment horizontal="center" vertical="center" wrapText="1"/>
      <protection/>
    </xf>
    <xf numFmtId="0" fontId="16" fillId="0" borderId="12" xfId="60" applyFont="1" applyBorder="1" applyAlignment="1">
      <alignment horizontal="center" vertical="center"/>
      <protection/>
    </xf>
    <xf numFmtId="41" fontId="17" fillId="0" borderId="12" xfId="60" applyNumberFormat="1" applyFont="1" applyBorder="1" applyAlignment="1">
      <alignment horizontal="center" vertical="center" wrapText="1"/>
      <protection/>
    </xf>
    <xf numFmtId="0" fontId="7" fillId="0" borderId="10" xfId="0" applyFont="1" applyBorder="1" applyAlignment="1">
      <alignment horizontal="center" vertical="center" shrinkToFit="1"/>
    </xf>
    <xf numFmtId="41" fontId="18" fillId="0" borderId="10" xfId="0" applyNumberFormat="1" applyFont="1" applyBorder="1" applyAlignment="1">
      <alignment horizontal="right" vertical="center" shrinkToFit="1"/>
    </xf>
    <xf numFmtId="0" fontId="13" fillId="0" borderId="10" xfId="0" applyFont="1" applyBorder="1" applyAlignment="1">
      <alignment horizontal="center" vertical="center" shrinkToFit="1"/>
    </xf>
    <xf numFmtId="0" fontId="4" fillId="0" borderId="15" xfId="0" applyNumberFormat="1" applyFont="1" applyFill="1" applyBorder="1" applyAlignment="1" applyProtection="1">
      <alignment horizontal="left" vertical="center" shrinkToFit="1"/>
      <protection/>
    </xf>
    <xf numFmtId="181" fontId="8" fillId="0" borderId="10" xfId="0" applyNumberFormat="1" applyFont="1" applyBorder="1" applyAlignment="1">
      <alignment horizontal="right" vertical="center" shrinkToFit="1"/>
    </xf>
    <xf numFmtId="41" fontId="8" fillId="0" borderId="10" xfId="0" applyNumberFormat="1" applyFont="1" applyBorder="1" applyAlignment="1">
      <alignment horizontal="right" vertical="center" shrinkToFit="1"/>
    </xf>
    <xf numFmtId="181" fontId="8" fillId="0" borderId="15" xfId="0" applyNumberFormat="1" applyFont="1" applyBorder="1" applyAlignment="1">
      <alignment horizontal="right" vertical="center" shrinkToFit="1"/>
    </xf>
    <xf numFmtId="41" fontId="8" fillId="0" borderId="10" xfId="60" applyNumberFormat="1" applyFont="1" applyBorder="1" applyAlignment="1">
      <alignment horizontal="right" vertical="center" shrinkToFit="1"/>
      <protection/>
    </xf>
    <xf numFmtId="41" fontId="18" fillId="0" borderId="10" xfId="60" applyNumberFormat="1" applyFont="1" applyBorder="1" applyAlignment="1">
      <alignment horizontal="right" vertical="center" shrinkToFit="1"/>
      <protection/>
    </xf>
    <xf numFmtId="0" fontId="4" fillId="0" borderId="10" xfId="0" applyFont="1" applyBorder="1" applyAlignment="1">
      <alignment horizontal="left" vertical="center" shrinkToFit="1"/>
    </xf>
    <xf numFmtId="0" fontId="0" fillId="0" borderId="0" xfId="60" applyFont="1" applyAlignment="1">
      <alignment horizontal="right"/>
      <protection/>
    </xf>
    <xf numFmtId="0" fontId="17" fillId="0" borderId="15" xfId="60" applyFont="1" applyBorder="1" applyAlignment="1">
      <alignment horizontal="center" vertical="center"/>
      <protection/>
    </xf>
    <xf numFmtId="0" fontId="0" fillId="0" borderId="16" xfId="60" applyFont="1" applyBorder="1" applyAlignment="1">
      <alignment vertical="center"/>
      <protection/>
    </xf>
    <xf numFmtId="41" fontId="17" fillId="0" borderId="11" xfId="60" applyNumberFormat="1" applyFont="1" applyBorder="1" applyAlignment="1">
      <alignment horizontal="center" vertical="center" shrinkToFit="1"/>
      <protection/>
    </xf>
    <xf numFmtId="0" fontId="17" fillId="0" borderId="11" xfId="60" applyFont="1" applyBorder="1" applyAlignment="1">
      <alignment horizontal="center" vertical="center" wrapText="1"/>
      <protection/>
    </xf>
    <xf numFmtId="41" fontId="17" fillId="0" borderId="13" xfId="60" applyNumberFormat="1" applyFont="1" applyBorder="1" applyAlignment="1">
      <alignment horizontal="center" vertical="center" shrinkToFit="1"/>
      <protection/>
    </xf>
    <xf numFmtId="0" fontId="17" fillId="0" borderId="13" xfId="60" applyFont="1" applyBorder="1" applyAlignment="1">
      <alignment horizontal="center" vertical="center" wrapText="1"/>
      <protection/>
    </xf>
    <xf numFmtId="41" fontId="17" fillId="0" borderId="12" xfId="60" applyNumberFormat="1" applyFont="1" applyBorder="1" applyAlignment="1">
      <alignment horizontal="center" vertical="center" shrinkToFit="1"/>
      <protection/>
    </xf>
    <xf numFmtId="0" fontId="17" fillId="0" borderId="12" xfId="60" applyFont="1" applyBorder="1" applyAlignment="1">
      <alignment horizontal="center" vertical="center" wrapText="1"/>
      <protection/>
    </xf>
    <xf numFmtId="10" fontId="18" fillId="0" borderId="10" xfId="65" applyNumberFormat="1" applyFont="1" applyBorder="1" applyAlignment="1">
      <alignment horizontal="center" vertical="center" shrinkToFit="1"/>
    </xf>
    <xf numFmtId="10" fontId="8" fillId="0" borderId="10" xfId="65" applyNumberFormat="1" applyFont="1" applyBorder="1" applyAlignment="1">
      <alignment horizontal="center" vertical="center" shrinkToFit="1"/>
    </xf>
    <xf numFmtId="180" fontId="8" fillId="0" borderId="17" xfId="0" applyNumberFormat="1" applyFont="1" applyBorder="1" applyAlignment="1">
      <alignment horizontal="right" vertical="center" shrinkToFit="1"/>
    </xf>
    <xf numFmtId="10" fontId="8" fillId="0" borderId="10" xfId="60" applyNumberFormat="1" applyFont="1" applyBorder="1" applyAlignment="1">
      <alignment horizontal="center" vertical="center" shrinkToFit="1"/>
      <protection/>
    </xf>
    <xf numFmtId="0" fontId="1" fillId="0" borderId="0" xfId="60" applyFont="1" applyAlignment="1">
      <alignment horizontal="center"/>
      <protection/>
    </xf>
    <xf numFmtId="0" fontId="0" fillId="0" borderId="18" xfId="60" applyFont="1" applyBorder="1" applyAlignment="1">
      <alignment vertical="center"/>
      <protection/>
    </xf>
    <xf numFmtId="0" fontId="17" fillId="0" borderId="15" xfId="60" applyFont="1" applyBorder="1" applyAlignment="1">
      <alignment horizontal="center" vertical="center" shrinkToFit="1"/>
      <protection/>
    </xf>
    <xf numFmtId="0" fontId="17" fillId="0" borderId="18" xfId="60" applyFont="1" applyBorder="1" applyAlignment="1">
      <alignment horizontal="center" vertical="center" shrinkToFit="1"/>
      <protection/>
    </xf>
    <xf numFmtId="0" fontId="17" fillId="0" borderId="11" xfId="60" applyFont="1" applyBorder="1" applyAlignment="1">
      <alignment horizontal="center" vertical="center" shrinkToFit="1"/>
      <protection/>
    </xf>
    <xf numFmtId="0" fontId="17" fillId="0" borderId="13" xfId="60" applyFont="1" applyBorder="1" applyAlignment="1">
      <alignment horizontal="center" vertical="center" shrinkToFit="1"/>
      <protection/>
    </xf>
    <xf numFmtId="0" fontId="17" fillId="0" borderId="12" xfId="60" applyFont="1" applyBorder="1" applyAlignment="1">
      <alignment horizontal="center" vertical="center" shrinkToFit="1"/>
      <protection/>
    </xf>
    <xf numFmtId="10" fontId="18" fillId="0" borderId="10" xfId="60" applyNumberFormat="1" applyFont="1" applyBorder="1" applyAlignment="1">
      <alignment horizontal="center" vertical="center" shrinkToFit="1"/>
      <protection/>
    </xf>
    <xf numFmtId="0" fontId="19" fillId="0" borderId="0" xfId="15" applyFont="1" applyAlignment="1">
      <alignment vertical="center"/>
      <protection/>
    </xf>
    <xf numFmtId="0" fontId="20" fillId="0" borderId="0" xfId="15" applyFont="1" applyAlignment="1">
      <alignment vertical="center"/>
      <protection/>
    </xf>
    <xf numFmtId="0" fontId="18" fillId="0" borderId="0" xfId="15" applyFont="1" applyAlignment="1">
      <alignment vertical="center"/>
      <protection/>
    </xf>
    <xf numFmtId="0" fontId="8" fillId="0" borderId="0" xfId="15" applyFont="1" applyAlignment="1">
      <alignment vertical="center"/>
      <protection/>
    </xf>
    <xf numFmtId="0" fontId="19" fillId="0" borderId="0" xfId="0" applyFont="1" applyAlignment="1">
      <alignment vertical="center"/>
    </xf>
    <xf numFmtId="179" fontId="19" fillId="0" borderId="0" xfId="15" applyNumberFormat="1" applyFont="1" applyAlignment="1">
      <alignment horizontal="right" vertical="center"/>
      <protection/>
    </xf>
    <xf numFmtId="0" fontId="21" fillId="0" borderId="0" xfId="15" applyFont="1" applyAlignment="1">
      <alignment horizontal="left"/>
      <protection/>
    </xf>
    <xf numFmtId="0" fontId="22" fillId="0" borderId="0" xfId="15" applyFont="1" applyAlignment="1">
      <alignment/>
      <protection/>
    </xf>
    <xf numFmtId="0" fontId="8" fillId="0" borderId="0" xfId="15" applyFont="1">
      <alignment/>
      <protection/>
    </xf>
    <xf numFmtId="182" fontId="23" fillId="0" borderId="0" xfId="40" applyNumberFormat="1" applyFont="1" applyBorder="1" applyAlignment="1">
      <alignment horizontal="center"/>
    </xf>
    <xf numFmtId="179" fontId="23" fillId="0" borderId="0" xfId="40" applyNumberFormat="1" applyFont="1" applyBorder="1" applyAlignment="1">
      <alignment horizontal="right"/>
    </xf>
    <xf numFmtId="0" fontId="1" fillId="0" borderId="14" xfId="15" applyFont="1" applyBorder="1" applyAlignment="1">
      <alignment horizontal="right" vertical="center"/>
      <protection/>
    </xf>
    <xf numFmtId="0" fontId="1" fillId="0" borderId="0" xfId="15" applyFont="1" applyBorder="1" applyAlignment="1">
      <alignment horizontal="right" vertical="center"/>
      <protection/>
    </xf>
    <xf numFmtId="0" fontId="7" fillId="0" borderId="11" xfId="15" applyFont="1" applyBorder="1" applyAlignment="1">
      <alignment horizontal="center" vertical="center"/>
      <protection/>
    </xf>
    <xf numFmtId="179" fontId="7" fillId="0" borderId="11" xfId="15" applyNumberFormat="1" applyFont="1" applyBorder="1" applyAlignment="1">
      <alignment horizontal="center" vertical="center" wrapText="1"/>
      <protection/>
    </xf>
    <xf numFmtId="0" fontId="7" fillId="0" borderId="10" xfId="64" applyFont="1" applyBorder="1" applyAlignment="1">
      <alignment horizontal="center" vertical="center" wrapText="1"/>
      <protection/>
    </xf>
    <xf numFmtId="0" fontId="7" fillId="0" borderId="13" xfId="15" applyFont="1" applyBorder="1" applyAlignment="1">
      <alignment horizontal="center" vertical="center"/>
      <protection/>
    </xf>
    <xf numFmtId="179" fontId="7" fillId="0" borderId="13" xfId="15" applyNumberFormat="1" applyFont="1" applyBorder="1" applyAlignment="1">
      <alignment horizontal="center" vertical="center" wrapText="1"/>
      <protection/>
    </xf>
    <xf numFmtId="0" fontId="7" fillId="0" borderId="11" xfId="15" applyFont="1" applyBorder="1" applyAlignment="1">
      <alignment horizontal="center" vertical="center" wrapText="1"/>
      <protection/>
    </xf>
    <xf numFmtId="0" fontId="7" fillId="0" borderId="13" xfId="15" applyFont="1" applyBorder="1" applyAlignment="1">
      <alignment horizontal="center" vertical="center" wrapText="1"/>
      <protection/>
    </xf>
    <xf numFmtId="0" fontId="7" fillId="0" borderId="12" xfId="15" applyFont="1" applyBorder="1" applyAlignment="1">
      <alignment horizontal="center" vertical="center"/>
      <protection/>
    </xf>
    <xf numFmtId="179" fontId="7" fillId="0" borderId="12" xfId="15" applyNumberFormat="1" applyFont="1" applyBorder="1" applyAlignment="1">
      <alignment horizontal="center" vertical="center" wrapText="1"/>
      <protection/>
    </xf>
    <xf numFmtId="0" fontId="7" fillId="0" borderId="12" xfId="15" applyFont="1" applyBorder="1" applyAlignment="1">
      <alignment horizontal="center" vertical="center" wrapText="1"/>
      <protection/>
    </xf>
    <xf numFmtId="0" fontId="7" fillId="0" borderId="10" xfId="0" applyFont="1" applyBorder="1" applyAlignment="1">
      <alignment horizontal="center" vertical="center" wrapText="1"/>
    </xf>
    <xf numFmtId="41" fontId="18" fillId="0" borderId="10" xfId="0" applyNumberFormat="1" applyFont="1" applyBorder="1" applyAlignment="1">
      <alignment horizontal="right" vertical="center" wrapText="1"/>
    </xf>
    <xf numFmtId="0" fontId="4" fillId="0" borderId="10" xfId="0" applyFont="1" applyBorder="1" applyAlignment="1">
      <alignment horizontal="left" vertical="center"/>
    </xf>
    <xf numFmtId="179" fontId="8" fillId="0" borderId="10" xfId="64" applyNumberFormat="1" applyFont="1" applyBorder="1" applyAlignment="1">
      <alignment horizontal="right" vertical="center"/>
      <protection/>
    </xf>
    <xf numFmtId="41" fontId="8" fillId="0" borderId="10" xfId="0" applyNumberFormat="1" applyFont="1" applyBorder="1" applyAlignment="1">
      <alignment horizontal="right" vertical="center"/>
    </xf>
    <xf numFmtId="0" fontId="7" fillId="0" borderId="10" xfId="0" applyFont="1" applyBorder="1" applyAlignment="1">
      <alignment horizontal="center" vertical="center"/>
    </xf>
    <xf numFmtId="41" fontId="18" fillId="0" borderId="10" xfId="0" applyNumberFormat="1" applyFont="1" applyBorder="1" applyAlignment="1">
      <alignment horizontal="right" vertical="center"/>
    </xf>
    <xf numFmtId="0" fontId="19" fillId="0" borderId="0" xfId="15" applyFont="1" applyAlignment="1">
      <alignment vertical="center" wrapText="1"/>
      <protection/>
    </xf>
    <xf numFmtId="179" fontId="19" fillId="0" borderId="0" xfId="15" applyNumberFormat="1" applyFont="1" applyAlignment="1">
      <alignment horizontal="right" vertical="center" wrapText="1"/>
      <protection/>
    </xf>
    <xf numFmtId="0" fontId="22" fillId="0" borderId="0" xfId="15" applyFont="1" applyAlignment="1">
      <alignment horizontal="center"/>
      <protection/>
    </xf>
    <xf numFmtId="0" fontId="7" fillId="0" borderId="19" xfId="15" applyFont="1" applyBorder="1" applyAlignment="1">
      <alignment horizontal="center" vertical="center" wrapText="1"/>
      <protection/>
    </xf>
    <xf numFmtId="0" fontId="7" fillId="0" borderId="20" xfId="15" applyFont="1" applyBorder="1" applyAlignment="1">
      <alignment horizontal="center" vertical="center" wrapText="1"/>
      <protection/>
    </xf>
    <xf numFmtId="0" fontId="7" fillId="0" borderId="21" xfId="15" applyFont="1" applyBorder="1" applyAlignment="1">
      <alignment horizontal="center" vertical="center" wrapText="1"/>
      <protection/>
    </xf>
    <xf numFmtId="0" fontId="7" fillId="0" borderId="22" xfId="15" applyFont="1" applyBorder="1" applyAlignment="1">
      <alignment horizontal="center" vertical="center" wrapText="1"/>
      <protection/>
    </xf>
    <xf numFmtId="0" fontId="7" fillId="0" borderId="23" xfId="15" applyFont="1" applyBorder="1" applyAlignment="1">
      <alignment horizontal="center" vertical="center" wrapText="1"/>
      <protection/>
    </xf>
    <xf numFmtId="0" fontId="7" fillId="0" borderId="24" xfId="15" applyFont="1" applyBorder="1" applyAlignment="1">
      <alignment horizontal="center" vertical="center" wrapText="1"/>
      <protection/>
    </xf>
    <xf numFmtId="0" fontId="7" fillId="0" borderId="10" xfId="15" applyFont="1" applyBorder="1" applyAlignment="1">
      <alignment horizontal="center" vertical="center" wrapText="1"/>
      <protection/>
    </xf>
    <xf numFmtId="10" fontId="18" fillId="0" borderId="10" xfId="65" applyNumberFormat="1" applyFont="1" applyBorder="1" applyAlignment="1">
      <alignment horizontal="center" vertical="center"/>
    </xf>
    <xf numFmtId="41" fontId="18" fillId="0" borderId="10" xfId="65" applyNumberFormat="1" applyFont="1" applyBorder="1" applyAlignment="1">
      <alignment horizontal="right" vertical="center" shrinkToFit="1"/>
    </xf>
    <xf numFmtId="10" fontId="18" fillId="0" borderId="10" xfId="15" applyNumberFormat="1" applyFont="1" applyBorder="1" applyAlignment="1">
      <alignment horizontal="center" vertical="center"/>
      <protection/>
    </xf>
    <xf numFmtId="10" fontId="8" fillId="0" borderId="10" xfId="65" applyNumberFormat="1" applyFont="1" applyBorder="1" applyAlignment="1">
      <alignment horizontal="center" vertical="center"/>
    </xf>
    <xf numFmtId="41" fontId="8" fillId="0" borderId="10" xfId="65" applyNumberFormat="1" applyFont="1" applyBorder="1" applyAlignment="1">
      <alignment horizontal="right" vertical="center"/>
    </xf>
    <xf numFmtId="10" fontId="8" fillId="0" borderId="10" xfId="15" applyNumberFormat="1" applyFont="1" applyBorder="1" applyAlignment="1">
      <alignment horizontal="center" vertical="center"/>
      <protection/>
    </xf>
    <xf numFmtId="41" fontId="18" fillId="0" borderId="10" xfId="65" applyNumberFormat="1" applyFont="1" applyBorder="1" applyAlignment="1">
      <alignment horizontal="right" vertical="center"/>
    </xf>
    <xf numFmtId="0" fontId="24"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horizontal="left" vertical="center"/>
    </xf>
  </cellXfs>
  <cellStyles count="60">
    <cellStyle name="Normal" xfId="0"/>
    <cellStyle name="常规_Sheet1" xfId="15"/>
    <cellStyle name="样式 1" xfId="16"/>
    <cellStyle name="常规_表三" xfId="17"/>
    <cellStyle name="常规_重点项目表_1" xfId="18"/>
    <cellStyle name="60% - 强调文字颜色 6" xfId="19"/>
    <cellStyle name="20% - 强调文字颜色 6" xfId="20"/>
    <cellStyle name="输出" xfId="21"/>
    <cellStyle name="检查单元格" xfId="22"/>
    <cellStyle name="差" xfId="23"/>
    <cellStyle name="常规_重点项目表_4" xfId="24"/>
    <cellStyle name="标题 1" xfId="25"/>
    <cellStyle name="常规_重点项目表_2" xfId="26"/>
    <cellStyle name="解释性文本" xfId="27"/>
    <cellStyle name="标题 2" xfId="28"/>
    <cellStyle name="40% - 强调文字颜色 5" xfId="29"/>
    <cellStyle name="Comma [0]" xfId="30"/>
    <cellStyle name="40% - 强调文字颜色 6" xfId="31"/>
    <cellStyle name="Hyperlink" xfId="32"/>
    <cellStyle name="强调文字颜色 5" xfId="33"/>
    <cellStyle name="标题 3" xfId="34"/>
    <cellStyle name="常规_重点项目_8" xfId="35"/>
    <cellStyle name="汇总" xfId="36"/>
    <cellStyle name="20% - 强调文字颜色 1" xfId="37"/>
    <cellStyle name="40% - 强调文字颜色 1" xfId="38"/>
    <cellStyle name="强调文字颜色 6" xfId="39"/>
    <cellStyle name="Comma" xfId="40"/>
    <cellStyle name="标题" xfId="41"/>
    <cellStyle name="Followed Hyperlink" xfId="42"/>
    <cellStyle name="40% - 强调文字颜色 4" xfId="43"/>
    <cellStyle name="链接单元格" xfId="44"/>
    <cellStyle name="标题 4" xfId="45"/>
    <cellStyle name="20% - 强调文字颜色 2" xfId="46"/>
    <cellStyle name="Currency [0]" xfId="47"/>
    <cellStyle name="常规_重点项目表_3" xfId="48"/>
    <cellStyle name="警告文本" xfId="49"/>
    <cellStyle name="40% - 强调文字颜色 2" xfId="50"/>
    <cellStyle name="注释" xfId="51"/>
    <cellStyle name="60% - 强调文字颜色 3" xfId="52"/>
    <cellStyle name="好" xfId="53"/>
    <cellStyle name="20% - 强调文字颜色 5" xfId="54"/>
    <cellStyle name="适中" xfId="55"/>
    <cellStyle name="计算" xfId="56"/>
    <cellStyle name="强调文字颜色 1" xfId="57"/>
    <cellStyle name="常规_Sheet5" xfId="58"/>
    <cellStyle name="60% - 强调文字颜色 4" xfId="59"/>
    <cellStyle name="常规_Sheet2" xfId="60"/>
    <cellStyle name="60% - 强调文字颜色 1" xfId="61"/>
    <cellStyle name="强调文字颜色 2" xfId="62"/>
    <cellStyle name="60% - 强调文字颜色 5" xfId="63"/>
    <cellStyle name="常规_Sheet3" xfId="64"/>
    <cellStyle name="Percent" xfId="65"/>
    <cellStyle name="60% - 强调文字颜色 2" xfId="66"/>
    <cellStyle name="Currency" xfId="67"/>
    <cellStyle name="强调文字颜色 3" xfId="68"/>
    <cellStyle name="20% - 强调文字颜色 3" xfId="69"/>
    <cellStyle name="输入" xfId="70"/>
    <cellStyle name="40% - 强调文字颜色 3" xfId="71"/>
    <cellStyle name="强调文字颜色 4" xfId="72"/>
    <cellStyle name="20% - 强调文字颜色 4"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
  <sheetViews>
    <sheetView zoomScaleSheetLayoutView="100" workbookViewId="0" topLeftCell="A1">
      <selection activeCell="H9" sqref="H9"/>
    </sheetView>
  </sheetViews>
  <sheetFormatPr defaultColWidth="9.00390625" defaultRowHeight="14.25"/>
  <cols>
    <col min="8" max="8" width="29.00390625" style="0" customWidth="1"/>
  </cols>
  <sheetData>
    <row r="1" spans="1:8" ht="69.75" customHeight="1">
      <c r="A1" s="210" t="s">
        <v>0</v>
      </c>
      <c r="B1" s="210"/>
      <c r="C1" s="210"/>
      <c r="D1" s="210"/>
      <c r="E1" s="210"/>
      <c r="F1" s="210"/>
      <c r="G1" s="210"/>
      <c r="H1" s="210"/>
    </row>
    <row r="2" spans="1:8" ht="54.75" customHeight="1">
      <c r="A2" s="211" t="s">
        <v>1</v>
      </c>
      <c r="B2" s="212" t="s">
        <v>2</v>
      </c>
      <c r="C2" s="212"/>
      <c r="D2" s="212"/>
      <c r="E2" s="212"/>
      <c r="F2" s="212"/>
      <c r="G2" s="212"/>
      <c r="H2" s="212"/>
    </row>
    <row r="3" spans="1:8" ht="54.75" customHeight="1">
      <c r="A3" s="211" t="s">
        <v>3</v>
      </c>
      <c r="B3" s="212" t="s">
        <v>4</v>
      </c>
      <c r="C3" s="212"/>
      <c r="D3" s="212"/>
      <c r="E3" s="212"/>
      <c r="F3" s="212"/>
      <c r="G3" s="212"/>
      <c r="H3" s="212"/>
    </row>
    <row r="4" spans="1:8" ht="54.75" customHeight="1">
      <c r="A4" s="211" t="s">
        <v>5</v>
      </c>
      <c r="B4" s="212" t="s">
        <v>6</v>
      </c>
      <c r="C4" s="212"/>
      <c r="D4" s="212"/>
      <c r="E4" s="212"/>
      <c r="F4" s="212"/>
      <c r="G4" s="212"/>
      <c r="H4" s="212"/>
    </row>
    <row r="5" spans="1:8" ht="54.75" customHeight="1">
      <c r="A5" s="211" t="s">
        <v>7</v>
      </c>
      <c r="B5" s="212" t="s">
        <v>8</v>
      </c>
      <c r="C5" s="212"/>
      <c r="D5" s="212"/>
      <c r="E5" s="212"/>
      <c r="F5" s="212"/>
      <c r="G5" s="212"/>
      <c r="H5" s="212"/>
    </row>
  </sheetData>
  <sheetProtection/>
  <mergeCells count="5">
    <mergeCell ref="A1:H1"/>
    <mergeCell ref="B2:H2"/>
    <mergeCell ref="B3:H3"/>
    <mergeCell ref="B4:H4"/>
    <mergeCell ref="B5:H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H37"/>
  <sheetViews>
    <sheetView zoomScaleSheetLayoutView="100" workbookViewId="0" topLeftCell="A1">
      <selection activeCell="L29" sqref="L29"/>
    </sheetView>
  </sheetViews>
  <sheetFormatPr defaultColWidth="8.00390625" defaultRowHeight="14.25"/>
  <cols>
    <col min="1" max="1" width="2.50390625" style="167" customWidth="1"/>
    <col min="2" max="2" width="18.00390625" style="163" customWidth="1"/>
    <col min="3" max="3" width="9.00390625" style="168" customWidth="1"/>
    <col min="4" max="4" width="8.75390625" style="163" customWidth="1"/>
    <col min="5" max="5" width="10.00390625" style="163" customWidth="1"/>
    <col min="6" max="7" width="9.125" style="163" customWidth="1"/>
    <col min="8" max="8" width="13.50390625" style="163" customWidth="1"/>
    <col min="9" max="253" width="7.875" style="163" customWidth="1"/>
    <col min="254" max="16384" width="8.00390625" style="167" customWidth="1"/>
  </cols>
  <sheetData>
    <row r="1" spans="2:8" s="163" customFormat="1" ht="23.25" customHeight="1">
      <c r="B1" s="169" t="s">
        <v>9</v>
      </c>
      <c r="C1" s="170"/>
      <c r="D1" s="171"/>
      <c r="G1" s="195"/>
      <c r="H1" s="195"/>
    </row>
    <row r="2" spans="2:8" s="163" customFormat="1" ht="33" customHeight="1">
      <c r="B2" s="124" t="s">
        <v>10</v>
      </c>
      <c r="C2" s="124"/>
      <c r="D2" s="124"/>
      <c r="E2" s="124"/>
      <c r="F2" s="124"/>
      <c r="G2" s="124"/>
      <c r="H2" s="124"/>
    </row>
    <row r="3" spans="2:8" s="163" customFormat="1" ht="8.25" customHeight="1">
      <c r="B3" s="172"/>
      <c r="C3" s="173"/>
      <c r="D3" s="172"/>
      <c r="E3" s="172"/>
      <c r="F3" s="172"/>
      <c r="G3" s="172"/>
      <c r="H3" s="172"/>
    </row>
    <row r="4" spans="2:8" s="164" customFormat="1" ht="19.5" customHeight="1">
      <c r="B4" s="174" t="s">
        <v>11</v>
      </c>
      <c r="C4" s="174"/>
      <c r="D4" s="175"/>
      <c r="E4" s="175"/>
      <c r="F4" s="175"/>
      <c r="G4" s="175"/>
      <c r="H4" s="175"/>
    </row>
    <row r="5" spans="2:8" s="164" customFormat="1" ht="18.75" customHeight="1">
      <c r="B5" s="176" t="s">
        <v>12</v>
      </c>
      <c r="C5" s="177" t="s">
        <v>13</v>
      </c>
      <c r="D5" s="178" t="s">
        <v>14</v>
      </c>
      <c r="E5" s="178"/>
      <c r="F5" s="178"/>
      <c r="G5" s="178"/>
      <c r="H5" s="178"/>
    </row>
    <row r="6" spans="2:8" s="164" customFormat="1" ht="16.5" customHeight="1">
      <c r="B6" s="179"/>
      <c r="C6" s="180"/>
      <c r="D6" s="181" t="s">
        <v>15</v>
      </c>
      <c r="E6" s="181" t="s">
        <v>16</v>
      </c>
      <c r="F6" s="181" t="s">
        <v>17</v>
      </c>
      <c r="G6" s="196" t="s">
        <v>18</v>
      </c>
      <c r="H6" s="197"/>
    </row>
    <row r="7" spans="2:8" s="164" customFormat="1" ht="15" customHeight="1">
      <c r="B7" s="179"/>
      <c r="C7" s="180"/>
      <c r="D7" s="182"/>
      <c r="E7" s="182"/>
      <c r="F7" s="182"/>
      <c r="G7" s="198"/>
      <c r="H7" s="199"/>
    </row>
    <row r="8" spans="2:8" s="164" customFormat="1" ht="9" customHeight="1" hidden="1">
      <c r="B8" s="179"/>
      <c r="C8" s="180"/>
      <c r="D8" s="182"/>
      <c r="E8" s="182"/>
      <c r="F8" s="182"/>
      <c r="G8" s="200"/>
      <c r="H8" s="201"/>
    </row>
    <row r="9" spans="2:8" s="164" customFormat="1" ht="15" customHeight="1">
      <c r="B9" s="183"/>
      <c r="C9" s="184"/>
      <c r="D9" s="185"/>
      <c r="E9" s="185"/>
      <c r="F9" s="185"/>
      <c r="G9" s="202" t="s">
        <v>19</v>
      </c>
      <c r="H9" s="202" t="s">
        <v>20</v>
      </c>
    </row>
    <row r="10" spans="2:8" s="165" customFormat="1" ht="19.5" customHeight="1">
      <c r="B10" s="186" t="s">
        <v>21</v>
      </c>
      <c r="C10" s="187">
        <f>C11</f>
        <v>23000</v>
      </c>
      <c r="D10" s="187">
        <f>D11</f>
        <v>12019</v>
      </c>
      <c r="E10" s="203">
        <f aca="true" t="shared" si="0" ref="E10:E34">D10/C10</f>
        <v>0.5225652173913043</v>
      </c>
      <c r="F10" s="192">
        <f>F11</f>
        <v>13609</v>
      </c>
      <c r="G10" s="204">
        <f aca="true" t="shared" si="1" ref="G10:G34">D10-F10</f>
        <v>-1590</v>
      </c>
      <c r="H10" s="205">
        <f aca="true" t="shared" si="2" ref="H10:H34">G10/F10</f>
        <v>-0.11683444779190241</v>
      </c>
    </row>
    <row r="11" spans="2:8" s="165" customFormat="1" ht="24.75" customHeight="1">
      <c r="B11" s="132" t="s">
        <v>22</v>
      </c>
      <c r="C11" s="187">
        <f>C12+C25</f>
        <v>23000</v>
      </c>
      <c r="D11" s="187">
        <f>D12+D25</f>
        <v>12019</v>
      </c>
      <c r="E11" s="203">
        <f t="shared" si="0"/>
        <v>0.5225652173913043</v>
      </c>
      <c r="F11" s="192">
        <f>F12+F25</f>
        <v>13609</v>
      </c>
      <c r="G11" s="204">
        <f t="shared" si="1"/>
        <v>-1590</v>
      </c>
      <c r="H11" s="205">
        <f t="shared" si="2"/>
        <v>-0.11683444779190241</v>
      </c>
    </row>
    <row r="12" spans="2:8" s="165" customFormat="1" ht="19.5" customHeight="1">
      <c r="B12" s="132" t="s">
        <v>23</v>
      </c>
      <c r="C12" s="187">
        <f>SUM(C13:C24)</f>
        <v>20000</v>
      </c>
      <c r="D12" s="187">
        <f>SUM(D13:D24)</f>
        <v>9072</v>
      </c>
      <c r="E12" s="203">
        <f t="shared" si="0"/>
        <v>0.4536</v>
      </c>
      <c r="F12" s="133">
        <f>SUM(F13:F24)</f>
        <v>10672</v>
      </c>
      <c r="G12" s="204">
        <f t="shared" si="1"/>
        <v>-1600</v>
      </c>
      <c r="H12" s="205">
        <f t="shared" si="2"/>
        <v>-0.14992503748125938</v>
      </c>
    </row>
    <row r="13" spans="2:8" s="166" customFormat="1" ht="19.5" customHeight="1">
      <c r="B13" s="188" t="s">
        <v>24</v>
      </c>
      <c r="C13" s="189">
        <v>7500</v>
      </c>
      <c r="D13" s="190">
        <v>3120</v>
      </c>
      <c r="E13" s="206">
        <f t="shared" si="0"/>
        <v>0.416</v>
      </c>
      <c r="F13" s="190">
        <v>3802</v>
      </c>
      <c r="G13" s="207">
        <f t="shared" si="1"/>
        <v>-682</v>
      </c>
      <c r="H13" s="208">
        <f t="shared" si="2"/>
        <v>-0.1793792740662809</v>
      </c>
    </row>
    <row r="14" spans="2:8" s="166" customFormat="1" ht="19.5" customHeight="1">
      <c r="B14" s="188" t="s">
        <v>25</v>
      </c>
      <c r="C14" s="189">
        <v>800</v>
      </c>
      <c r="D14" s="190">
        <v>788</v>
      </c>
      <c r="E14" s="206">
        <f t="shared" si="0"/>
        <v>0.985</v>
      </c>
      <c r="F14" s="190">
        <v>543</v>
      </c>
      <c r="G14" s="207">
        <f t="shared" si="1"/>
        <v>245</v>
      </c>
      <c r="H14" s="208">
        <f t="shared" si="2"/>
        <v>0.45119705340699817</v>
      </c>
    </row>
    <row r="15" spans="2:8" s="166" customFormat="1" ht="19.5" customHeight="1">
      <c r="B15" s="188" t="s">
        <v>26</v>
      </c>
      <c r="C15" s="189">
        <v>2200</v>
      </c>
      <c r="D15" s="190">
        <v>715</v>
      </c>
      <c r="E15" s="206">
        <f t="shared" si="0"/>
        <v>0.325</v>
      </c>
      <c r="F15" s="190">
        <v>1359</v>
      </c>
      <c r="G15" s="207">
        <f t="shared" si="1"/>
        <v>-644</v>
      </c>
      <c r="H15" s="208">
        <f t="shared" si="2"/>
        <v>-0.47387785136129507</v>
      </c>
    </row>
    <row r="16" spans="2:8" s="166" customFormat="1" ht="19.5" customHeight="1">
      <c r="B16" s="188" t="s">
        <v>27</v>
      </c>
      <c r="C16" s="189">
        <v>300</v>
      </c>
      <c r="D16" s="190">
        <v>88</v>
      </c>
      <c r="E16" s="206">
        <f t="shared" si="0"/>
        <v>0.29333333333333333</v>
      </c>
      <c r="F16" s="190">
        <v>123</v>
      </c>
      <c r="G16" s="207">
        <f t="shared" si="1"/>
        <v>-35</v>
      </c>
      <c r="H16" s="208">
        <f t="shared" si="2"/>
        <v>-0.2845528455284553</v>
      </c>
    </row>
    <row r="17" spans="2:8" s="166" customFormat="1" ht="19.5" customHeight="1">
      <c r="B17" s="188" t="s">
        <v>28</v>
      </c>
      <c r="C17" s="189">
        <v>150</v>
      </c>
      <c r="D17" s="190">
        <v>133</v>
      </c>
      <c r="E17" s="206">
        <f t="shared" si="0"/>
        <v>0.8866666666666667</v>
      </c>
      <c r="F17" s="190">
        <v>80</v>
      </c>
      <c r="G17" s="207">
        <f t="shared" si="1"/>
        <v>53</v>
      </c>
      <c r="H17" s="208">
        <f t="shared" si="2"/>
        <v>0.6625</v>
      </c>
    </row>
    <row r="18" spans="2:8" s="166" customFormat="1" ht="19.5" customHeight="1">
      <c r="B18" s="188" t="s">
        <v>29</v>
      </c>
      <c r="C18" s="189">
        <v>2400</v>
      </c>
      <c r="D18" s="190">
        <v>870</v>
      </c>
      <c r="E18" s="206">
        <f t="shared" si="0"/>
        <v>0.3625</v>
      </c>
      <c r="F18" s="190">
        <v>1267</v>
      </c>
      <c r="G18" s="207">
        <f t="shared" si="1"/>
        <v>-397</v>
      </c>
      <c r="H18" s="208">
        <f t="shared" si="2"/>
        <v>-0.31333859510655093</v>
      </c>
    </row>
    <row r="19" spans="2:8" s="166" customFormat="1" ht="19.5" customHeight="1">
      <c r="B19" s="188" t="s">
        <v>30</v>
      </c>
      <c r="C19" s="189">
        <v>250</v>
      </c>
      <c r="D19" s="190">
        <v>150</v>
      </c>
      <c r="E19" s="206">
        <f t="shared" si="0"/>
        <v>0.6</v>
      </c>
      <c r="F19" s="190">
        <v>90</v>
      </c>
      <c r="G19" s="207">
        <f t="shared" si="1"/>
        <v>60</v>
      </c>
      <c r="H19" s="208">
        <f t="shared" si="2"/>
        <v>0.6666666666666666</v>
      </c>
    </row>
    <row r="20" spans="2:8" s="166" customFormat="1" ht="19.5" customHeight="1">
      <c r="B20" s="188" t="s">
        <v>31</v>
      </c>
      <c r="C20" s="189"/>
      <c r="D20" s="190"/>
      <c r="E20" s="206"/>
      <c r="F20" s="190"/>
      <c r="G20" s="207"/>
      <c r="H20" s="208"/>
    </row>
    <row r="21" spans="2:8" s="166" customFormat="1" ht="19.5" customHeight="1">
      <c r="B21" s="188" t="s">
        <v>32</v>
      </c>
      <c r="C21" s="189">
        <v>2700</v>
      </c>
      <c r="D21" s="190">
        <v>1424</v>
      </c>
      <c r="E21" s="206">
        <f t="shared" si="0"/>
        <v>0.5274074074074074</v>
      </c>
      <c r="F21" s="190">
        <v>1401</v>
      </c>
      <c r="G21" s="207">
        <f t="shared" si="1"/>
        <v>23</v>
      </c>
      <c r="H21" s="208">
        <f t="shared" si="2"/>
        <v>0.01641684511063526</v>
      </c>
    </row>
    <row r="22" spans="2:8" s="166" customFormat="1" ht="19.5" customHeight="1">
      <c r="B22" s="188" t="s">
        <v>33</v>
      </c>
      <c r="C22" s="189">
        <v>1000</v>
      </c>
      <c r="D22" s="190">
        <v>555</v>
      </c>
      <c r="E22" s="206">
        <f t="shared" si="0"/>
        <v>0.555</v>
      </c>
      <c r="F22" s="190">
        <v>500</v>
      </c>
      <c r="G22" s="207">
        <f t="shared" si="1"/>
        <v>55</v>
      </c>
      <c r="H22" s="208">
        <f t="shared" si="2"/>
        <v>0.11</v>
      </c>
    </row>
    <row r="23" spans="2:8" s="166" customFormat="1" ht="19.5" customHeight="1">
      <c r="B23" s="188" t="s">
        <v>34</v>
      </c>
      <c r="C23" s="189">
        <v>2700</v>
      </c>
      <c r="D23" s="190">
        <v>1227</v>
      </c>
      <c r="E23" s="206">
        <f t="shared" si="0"/>
        <v>0.45444444444444443</v>
      </c>
      <c r="F23" s="190">
        <v>1506</v>
      </c>
      <c r="G23" s="207">
        <f t="shared" si="1"/>
        <v>-279</v>
      </c>
      <c r="H23" s="208">
        <f t="shared" si="2"/>
        <v>-0.1852589641434263</v>
      </c>
    </row>
    <row r="24" spans="2:8" s="166" customFormat="1" ht="19.5" customHeight="1">
      <c r="B24" s="188" t="s">
        <v>35</v>
      </c>
      <c r="C24" s="189"/>
      <c r="D24" s="190">
        <v>2</v>
      </c>
      <c r="E24" s="206"/>
      <c r="F24" s="190">
        <v>1</v>
      </c>
      <c r="G24" s="207">
        <f t="shared" si="1"/>
        <v>1</v>
      </c>
      <c r="H24" s="208">
        <f t="shared" si="2"/>
        <v>1</v>
      </c>
    </row>
    <row r="25" spans="2:8" s="165" customFormat="1" ht="19.5" customHeight="1">
      <c r="B25" s="191" t="s">
        <v>36</v>
      </c>
      <c r="C25" s="192">
        <f>C26+C30+C31+C32+C34</f>
        <v>3000</v>
      </c>
      <c r="D25" s="192">
        <f>D26+D30+D31+D32+D33+D34</f>
        <v>2947</v>
      </c>
      <c r="E25" s="203">
        <f t="shared" si="0"/>
        <v>0.9823333333333333</v>
      </c>
      <c r="F25" s="192">
        <f>F26+F30+F31+F32+F34</f>
        <v>2937</v>
      </c>
      <c r="G25" s="209">
        <f t="shared" si="1"/>
        <v>10</v>
      </c>
      <c r="H25" s="205">
        <f t="shared" si="2"/>
        <v>0.0034048348655090228</v>
      </c>
    </row>
    <row r="26" spans="2:8" s="166" customFormat="1" ht="19.5" customHeight="1">
      <c r="B26" s="188" t="s">
        <v>37</v>
      </c>
      <c r="C26" s="189">
        <f>C27+C28+C29</f>
        <v>500</v>
      </c>
      <c r="D26" s="190">
        <f>D27+D28+D29</f>
        <v>59</v>
      </c>
      <c r="E26" s="206">
        <f t="shared" si="0"/>
        <v>0.118</v>
      </c>
      <c r="F26" s="190">
        <f>F27+F28+F29</f>
        <v>159</v>
      </c>
      <c r="G26" s="207">
        <f t="shared" si="1"/>
        <v>-100</v>
      </c>
      <c r="H26" s="208">
        <f t="shared" si="2"/>
        <v>-0.6289308176100629</v>
      </c>
    </row>
    <row r="27" spans="2:8" s="166" customFormat="1" ht="19.5" customHeight="1">
      <c r="B27" s="188" t="s">
        <v>38</v>
      </c>
      <c r="C27" s="189">
        <v>100</v>
      </c>
      <c r="D27" s="190">
        <v>35</v>
      </c>
      <c r="E27" s="206">
        <f t="shared" si="0"/>
        <v>0.35</v>
      </c>
      <c r="F27" s="190">
        <v>50</v>
      </c>
      <c r="G27" s="207">
        <f t="shared" si="1"/>
        <v>-15</v>
      </c>
      <c r="H27" s="208">
        <f t="shared" si="2"/>
        <v>-0.3</v>
      </c>
    </row>
    <row r="28" spans="2:8" s="166" customFormat="1" ht="19.5" customHeight="1">
      <c r="B28" s="141" t="s">
        <v>39</v>
      </c>
      <c r="C28" s="189">
        <v>380</v>
      </c>
      <c r="D28" s="190">
        <v>22</v>
      </c>
      <c r="E28" s="206">
        <f t="shared" si="0"/>
        <v>0.05789473684210526</v>
      </c>
      <c r="F28" s="190">
        <v>94</v>
      </c>
      <c r="G28" s="207">
        <f t="shared" si="1"/>
        <v>-72</v>
      </c>
      <c r="H28" s="208">
        <f t="shared" si="2"/>
        <v>-0.7659574468085106</v>
      </c>
    </row>
    <row r="29" spans="2:8" s="166" customFormat="1" ht="19.5" customHeight="1">
      <c r="B29" s="141" t="s">
        <v>40</v>
      </c>
      <c r="C29" s="189">
        <v>20</v>
      </c>
      <c r="D29" s="190">
        <v>2</v>
      </c>
      <c r="E29" s="206">
        <f t="shared" si="0"/>
        <v>0.1</v>
      </c>
      <c r="F29" s="190">
        <v>15</v>
      </c>
      <c r="G29" s="207">
        <f t="shared" si="1"/>
        <v>-13</v>
      </c>
      <c r="H29" s="208"/>
    </row>
    <row r="30" spans="2:8" s="166" customFormat="1" ht="19.5" customHeight="1">
      <c r="B30" s="141" t="s">
        <v>41</v>
      </c>
      <c r="C30" s="189">
        <v>600</v>
      </c>
      <c r="D30" s="190">
        <v>609</v>
      </c>
      <c r="E30" s="206">
        <f t="shared" si="0"/>
        <v>1.015</v>
      </c>
      <c r="F30" s="190">
        <v>359</v>
      </c>
      <c r="G30" s="207">
        <f t="shared" si="1"/>
        <v>250</v>
      </c>
      <c r="H30" s="208">
        <f t="shared" si="2"/>
        <v>0.6963788300835655</v>
      </c>
    </row>
    <row r="31" spans="2:8" s="166" customFormat="1" ht="19.5" customHeight="1">
      <c r="B31" s="188" t="s">
        <v>42</v>
      </c>
      <c r="C31" s="189">
        <v>300</v>
      </c>
      <c r="D31" s="190">
        <v>214</v>
      </c>
      <c r="E31" s="206">
        <f t="shared" si="0"/>
        <v>0.7133333333333334</v>
      </c>
      <c r="F31" s="190">
        <v>670</v>
      </c>
      <c r="G31" s="207">
        <f t="shared" si="1"/>
        <v>-456</v>
      </c>
      <c r="H31" s="208">
        <f t="shared" si="2"/>
        <v>-0.6805970149253732</v>
      </c>
    </row>
    <row r="32" spans="2:8" s="166" customFormat="1" ht="19.5" customHeight="1">
      <c r="B32" s="141" t="s">
        <v>43</v>
      </c>
      <c r="C32" s="189">
        <v>1000</v>
      </c>
      <c r="D32" s="190">
        <v>1779</v>
      </c>
      <c r="E32" s="206">
        <f t="shared" si="0"/>
        <v>1.779</v>
      </c>
      <c r="F32" s="190">
        <v>881</v>
      </c>
      <c r="G32" s="207">
        <f t="shared" si="1"/>
        <v>898</v>
      </c>
      <c r="H32" s="208">
        <f t="shared" si="2"/>
        <v>1.0192962542565267</v>
      </c>
    </row>
    <row r="33" spans="2:8" s="166" customFormat="1" ht="19.5" customHeight="1">
      <c r="B33" s="141" t="s">
        <v>44</v>
      </c>
      <c r="C33" s="189"/>
      <c r="D33" s="190">
        <v>198</v>
      </c>
      <c r="E33" s="206"/>
      <c r="F33" s="190"/>
      <c r="G33" s="207">
        <f t="shared" si="1"/>
        <v>198</v>
      </c>
      <c r="H33" s="208"/>
    </row>
    <row r="34" spans="2:8" s="163" customFormat="1" ht="15" customHeight="1">
      <c r="B34" s="188" t="s">
        <v>45</v>
      </c>
      <c r="C34" s="189">
        <v>600</v>
      </c>
      <c r="D34" s="190">
        <v>88</v>
      </c>
      <c r="E34" s="206">
        <f t="shared" si="0"/>
        <v>0.14666666666666667</v>
      </c>
      <c r="F34" s="190">
        <v>868</v>
      </c>
      <c r="G34" s="207">
        <f t="shared" si="1"/>
        <v>-780</v>
      </c>
      <c r="H34" s="208">
        <f t="shared" si="2"/>
        <v>-0.8986175115207373</v>
      </c>
    </row>
    <row r="35" spans="3:4" s="163" customFormat="1" ht="19.5">
      <c r="C35" s="168"/>
      <c r="D35" s="171"/>
    </row>
    <row r="36" spans="3:4" s="163" customFormat="1" ht="33.75" customHeight="1">
      <c r="C36" s="168"/>
      <c r="D36" s="171"/>
    </row>
    <row r="37" spans="2:8" ht="33.75" customHeight="1">
      <c r="B37" s="193"/>
      <c r="C37" s="194"/>
      <c r="D37" s="193"/>
      <c r="E37" s="193"/>
      <c r="F37" s="193"/>
      <c r="G37" s="193"/>
      <c r="H37" s="193"/>
    </row>
  </sheetData>
  <sheetProtection/>
  <mergeCells count="10">
    <mergeCell ref="G1:H1"/>
    <mergeCell ref="B2:H2"/>
    <mergeCell ref="B4:H4"/>
    <mergeCell ref="D5:H5"/>
    <mergeCell ref="B5:B9"/>
    <mergeCell ref="C5:C9"/>
    <mergeCell ref="D6:D9"/>
    <mergeCell ref="E6:E9"/>
    <mergeCell ref="F6:F9"/>
    <mergeCell ref="G6:H8"/>
  </mergeCells>
  <printOptions/>
  <pageMargins left="0.6673611111111111" right="0.6673611111111111" top="0.9840277777777777" bottom="0.9840277777777777" header="0.5111111111111111" footer="0.5111111111111111"/>
  <pageSetup horizontalDpi="600" verticalDpi="600" orientation="portrait"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B1:J118"/>
  <sheetViews>
    <sheetView zoomScaleSheetLayoutView="100" workbookViewId="0" topLeftCell="A1">
      <selection activeCell="B2" sqref="B2:J2"/>
    </sheetView>
  </sheetViews>
  <sheetFormatPr defaultColWidth="8.00390625" defaultRowHeight="14.25"/>
  <cols>
    <col min="1" max="1" width="3.00390625" style="0" customWidth="1"/>
    <col min="2" max="2" width="17.375" style="119" customWidth="1"/>
    <col min="3" max="3" width="7.00390625" style="122" customWidth="1"/>
    <col min="4" max="4" width="7.25390625" style="119" customWidth="1"/>
    <col min="5" max="5" width="7.625" style="119" customWidth="1"/>
    <col min="6" max="6" width="6.875" style="119" customWidth="1"/>
    <col min="7" max="7" width="8.25390625" style="119" customWidth="1"/>
    <col min="8" max="8" width="6.875" style="119" customWidth="1"/>
    <col min="9" max="9" width="6.50390625" style="119" customWidth="1"/>
    <col min="10" max="10" width="8.00390625" style="119" customWidth="1"/>
    <col min="11" max="251" width="7.875" style="119" customWidth="1"/>
  </cols>
  <sheetData>
    <row r="1" spans="2:10" s="119" customFormat="1" ht="21.75" customHeight="1">
      <c r="B1" s="123" t="s">
        <v>3</v>
      </c>
      <c r="C1" s="122"/>
      <c r="I1" s="155" t="s">
        <v>46</v>
      </c>
      <c r="J1" s="155"/>
    </row>
    <row r="2" spans="2:10" s="119" customFormat="1" ht="24.75" customHeight="1">
      <c r="B2" s="124" t="s">
        <v>4</v>
      </c>
      <c r="C2" s="124"/>
      <c r="D2" s="124"/>
      <c r="E2" s="124"/>
      <c r="F2" s="124"/>
      <c r="G2" s="124"/>
      <c r="H2" s="124"/>
      <c r="I2" s="124"/>
      <c r="J2" s="124"/>
    </row>
    <row r="3" spans="2:10" s="119" customFormat="1" ht="24" customHeight="1">
      <c r="B3" s="125" t="s">
        <v>47</v>
      </c>
      <c r="C3" s="125"/>
      <c r="D3" s="125"/>
      <c r="E3" s="125"/>
      <c r="F3" s="125"/>
      <c r="G3" s="125"/>
      <c r="H3" s="125"/>
      <c r="I3" s="125"/>
      <c r="J3" s="125"/>
    </row>
    <row r="4" spans="2:10" s="119" customFormat="1" ht="19.5" customHeight="1">
      <c r="B4" s="126" t="s">
        <v>12</v>
      </c>
      <c r="C4" s="127" t="s">
        <v>13</v>
      </c>
      <c r="D4" s="127" t="s">
        <v>48</v>
      </c>
      <c r="E4" s="127" t="s">
        <v>49</v>
      </c>
      <c r="F4" s="143" t="s">
        <v>50</v>
      </c>
      <c r="G4" s="144"/>
      <c r="H4" s="144"/>
      <c r="I4" s="144"/>
      <c r="J4" s="156"/>
    </row>
    <row r="5" spans="2:10" s="119" customFormat="1" ht="18" customHeight="1">
      <c r="B5" s="128"/>
      <c r="C5" s="129"/>
      <c r="D5" s="129"/>
      <c r="E5" s="129"/>
      <c r="F5" s="145" t="s">
        <v>51</v>
      </c>
      <c r="G5" s="146" t="s">
        <v>52</v>
      </c>
      <c r="H5" s="127" t="s">
        <v>17</v>
      </c>
      <c r="I5" s="157" t="s">
        <v>18</v>
      </c>
      <c r="J5" s="158"/>
    </row>
    <row r="6" spans="2:10" s="119" customFormat="1" ht="11.25" customHeight="1" hidden="1">
      <c r="B6" s="128"/>
      <c r="C6" s="129"/>
      <c r="D6" s="129"/>
      <c r="E6" s="129"/>
      <c r="F6" s="147"/>
      <c r="G6" s="148"/>
      <c r="H6" s="129"/>
      <c r="I6" s="159" t="s">
        <v>19</v>
      </c>
      <c r="J6" s="159" t="s">
        <v>20</v>
      </c>
    </row>
    <row r="7" spans="2:10" s="119" customFormat="1" ht="14.25" customHeight="1">
      <c r="B7" s="128"/>
      <c r="C7" s="129"/>
      <c r="D7" s="129"/>
      <c r="E7" s="129"/>
      <c r="F7" s="147"/>
      <c r="G7" s="148"/>
      <c r="H7" s="129"/>
      <c r="I7" s="160"/>
      <c r="J7" s="160"/>
    </row>
    <row r="8" spans="2:10" s="119" customFormat="1" ht="7.5" customHeight="1">
      <c r="B8" s="130"/>
      <c r="C8" s="131"/>
      <c r="D8" s="131"/>
      <c r="E8" s="131"/>
      <c r="F8" s="149"/>
      <c r="G8" s="150"/>
      <c r="H8" s="131"/>
      <c r="I8" s="161"/>
      <c r="J8" s="161"/>
    </row>
    <row r="9" spans="2:10" s="119" customFormat="1" ht="15.75" customHeight="1">
      <c r="B9" s="132" t="s">
        <v>53</v>
      </c>
      <c r="C9" s="133">
        <f>C10+C31</f>
        <v>54879</v>
      </c>
      <c r="D9" s="133">
        <f>D10+D31</f>
        <v>53859</v>
      </c>
      <c r="E9" s="140">
        <f aca="true" t="shared" si="0" ref="E9:E25">D9+C9</f>
        <v>108738</v>
      </c>
      <c r="F9" s="133">
        <f>F10+F31</f>
        <v>68426</v>
      </c>
      <c r="G9" s="151">
        <f aca="true" t="shared" si="1" ref="G9:G26">F9/E9</f>
        <v>0.6292740348360278</v>
      </c>
      <c r="H9" s="133">
        <f>H10+H31</f>
        <v>68926</v>
      </c>
      <c r="I9" s="140">
        <f>I10+I32</f>
        <v>891</v>
      </c>
      <c r="J9" s="162">
        <f aca="true" t="shared" si="2" ref="J9:J26">I9/H9</f>
        <v>0.012926907117778486</v>
      </c>
    </row>
    <row r="10" spans="2:10" s="119" customFormat="1" ht="15.75" customHeight="1">
      <c r="B10" s="134" t="s">
        <v>54</v>
      </c>
      <c r="C10" s="133">
        <f>SUM(C11:C30)</f>
        <v>54879</v>
      </c>
      <c r="D10" s="133">
        <f>SUM(D11:D30)</f>
        <v>49712</v>
      </c>
      <c r="E10" s="140">
        <f t="shared" si="0"/>
        <v>104591</v>
      </c>
      <c r="F10" s="133">
        <f>SUM(F11:F30)</f>
        <v>67175</v>
      </c>
      <c r="G10" s="151">
        <f t="shared" si="1"/>
        <v>0.6422636746947634</v>
      </c>
      <c r="H10" s="133">
        <f>SUM(H11:H30)</f>
        <v>66444</v>
      </c>
      <c r="I10" s="139">
        <f>F10-H10</f>
        <v>731</v>
      </c>
      <c r="J10" s="162">
        <f t="shared" si="2"/>
        <v>0.011001745831075794</v>
      </c>
    </row>
    <row r="11" spans="2:10" s="120" customFormat="1" ht="15.75" customHeight="1">
      <c r="B11" s="135" t="s">
        <v>55</v>
      </c>
      <c r="C11" s="136">
        <v>5638</v>
      </c>
      <c r="D11" s="137">
        <v>1461</v>
      </c>
      <c r="E11" s="139">
        <f t="shared" si="0"/>
        <v>7099</v>
      </c>
      <c r="F11" s="137">
        <v>3695</v>
      </c>
      <c r="G11" s="152">
        <f t="shared" si="1"/>
        <v>0.5204958444851387</v>
      </c>
      <c r="H11" s="137">
        <v>4087</v>
      </c>
      <c r="I11" s="139">
        <f aca="true" t="shared" si="3" ref="I11:I25">F11-H11</f>
        <v>-392</v>
      </c>
      <c r="J11" s="154">
        <f t="shared" si="2"/>
        <v>-0.09591387325666748</v>
      </c>
    </row>
    <row r="12" spans="2:10" s="120" customFormat="1" ht="15.75" customHeight="1">
      <c r="B12" s="135" t="s">
        <v>56</v>
      </c>
      <c r="C12" s="136">
        <v>755</v>
      </c>
      <c r="D12" s="137">
        <v>142</v>
      </c>
      <c r="E12" s="139">
        <f t="shared" si="0"/>
        <v>897</v>
      </c>
      <c r="F12" s="137">
        <v>747</v>
      </c>
      <c r="G12" s="152">
        <f t="shared" si="1"/>
        <v>0.8327759197324415</v>
      </c>
      <c r="H12" s="137">
        <v>725</v>
      </c>
      <c r="I12" s="139">
        <f t="shared" si="3"/>
        <v>22</v>
      </c>
      <c r="J12" s="154">
        <f t="shared" si="2"/>
        <v>0.030344827586206897</v>
      </c>
    </row>
    <row r="13" spans="2:10" s="120" customFormat="1" ht="15.75" customHeight="1">
      <c r="B13" s="135" t="s">
        <v>57</v>
      </c>
      <c r="C13" s="136">
        <v>19687</v>
      </c>
      <c r="D13" s="137">
        <v>5531</v>
      </c>
      <c r="E13" s="139">
        <f t="shared" si="0"/>
        <v>25218</v>
      </c>
      <c r="F13" s="137">
        <v>19141</v>
      </c>
      <c r="G13" s="152">
        <f t="shared" si="1"/>
        <v>0.7590213339678008</v>
      </c>
      <c r="H13" s="137">
        <v>18421</v>
      </c>
      <c r="I13" s="139">
        <f t="shared" si="3"/>
        <v>720</v>
      </c>
      <c r="J13" s="154">
        <f t="shared" si="2"/>
        <v>0.03908582595950274</v>
      </c>
    </row>
    <row r="14" spans="2:10" s="120" customFormat="1" ht="15.75" customHeight="1">
      <c r="B14" s="135" t="s">
        <v>58</v>
      </c>
      <c r="C14" s="136">
        <v>155</v>
      </c>
      <c r="D14" s="137">
        <v>799</v>
      </c>
      <c r="E14" s="139">
        <f t="shared" si="0"/>
        <v>954</v>
      </c>
      <c r="F14" s="137">
        <v>738</v>
      </c>
      <c r="G14" s="152">
        <f t="shared" si="1"/>
        <v>0.7735849056603774</v>
      </c>
      <c r="H14" s="137">
        <v>91</v>
      </c>
      <c r="I14" s="139">
        <f t="shared" si="3"/>
        <v>647</v>
      </c>
      <c r="J14" s="154">
        <f t="shared" si="2"/>
        <v>7.1098901098901095</v>
      </c>
    </row>
    <row r="15" spans="2:10" s="120" customFormat="1" ht="15.75" customHeight="1">
      <c r="B15" s="135" t="s">
        <v>59</v>
      </c>
      <c r="C15" s="136">
        <v>511</v>
      </c>
      <c r="D15" s="137">
        <v>96</v>
      </c>
      <c r="E15" s="139">
        <f t="shared" si="0"/>
        <v>607</v>
      </c>
      <c r="F15" s="137">
        <v>275</v>
      </c>
      <c r="G15" s="152">
        <f t="shared" si="1"/>
        <v>0.45304777594728174</v>
      </c>
      <c r="H15" s="137">
        <v>390</v>
      </c>
      <c r="I15" s="139">
        <f t="shared" si="3"/>
        <v>-115</v>
      </c>
      <c r="J15" s="154">
        <f t="shared" si="2"/>
        <v>-0.2948717948717949</v>
      </c>
    </row>
    <row r="16" spans="2:10" s="120" customFormat="1" ht="15.75" customHeight="1">
      <c r="B16" s="135" t="s">
        <v>60</v>
      </c>
      <c r="C16" s="136">
        <v>8904</v>
      </c>
      <c r="D16" s="137">
        <v>7161</v>
      </c>
      <c r="E16" s="139">
        <f t="shared" si="0"/>
        <v>16065</v>
      </c>
      <c r="F16" s="137">
        <v>15828</v>
      </c>
      <c r="G16" s="152">
        <f t="shared" si="1"/>
        <v>0.9852474323062559</v>
      </c>
      <c r="H16" s="137">
        <v>12073</v>
      </c>
      <c r="I16" s="139">
        <f t="shared" si="3"/>
        <v>3755</v>
      </c>
      <c r="J16" s="154">
        <f t="shared" si="2"/>
        <v>0.3110246003478837</v>
      </c>
    </row>
    <row r="17" spans="2:10" s="120" customFormat="1" ht="15.75" customHeight="1">
      <c r="B17" s="135" t="s">
        <v>61</v>
      </c>
      <c r="C17" s="136">
        <v>2994</v>
      </c>
      <c r="D17" s="137">
        <v>3339</v>
      </c>
      <c r="E17" s="139">
        <f t="shared" si="0"/>
        <v>6333</v>
      </c>
      <c r="F17" s="137">
        <v>4921</v>
      </c>
      <c r="G17" s="152">
        <f t="shared" si="1"/>
        <v>0.77704089688931</v>
      </c>
      <c r="H17" s="137">
        <v>4135</v>
      </c>
      <c r="I17" s="139">
        <f t="shared" si="3"/>
        <v>786</v>
      </c>
      <c r="J17" s="154">
        <f t="shared" si="2"/>
        <v>0.19008464328899638</v>
      </c>
    </row>
    <row r="18" spans="2:10" s="120" customFormat="1" ht="15.75" customHeight="1">
      <c r="B18" s="135" t="s">
        <v>62</v>
      </c>
      <c r="C18" s="136">
        <v>731</v>
      </c>
      <c r="D18" s="137">
        <v>2617</v>
      </c>
      <c r="E18" s="139">
        <f t="shared" si="0"/>
        <v>3348</v>
      </c>
      <c r="F18" s="137">
        <v>2074</v>
      </c>
      <c r="G18" s="152">
        <f t="shared" si="1"/>
        <v>0.6194743130227002</v>
      </c>
      <c r="H18" s="137">
        <v>3049</v>
      </c>
      <c r="I18" s="139">
        <f t="shared" si="3"/>
        <v>-975</v>
      </c>
      <c r="J18" s="154">
        <f t="shared" si="2"/>
        <v>-0.3197769760577238</v>
      </c>
    </row>
    <row r="19" spans="2:10" s="120" customFormat="1" ht="15.75" customHeight="1">
      <c r="B19" s="135" t="s">
        <v>63</v>
      </c>
      <c r="C19" s="136">
        <v>4690</v>
      </c>
      <c r="D19" s="137">
        <v>2015</v>
      </c>
      <c r="E19" s="139">
        <f t="shared" si="0"/>
        <v>6705</v>
      </c>
      <c r="F19" s="137">
        <v>5355</v>
      </c>
      <c r="G19" s="152">
        <f t="shared" si="1"/>
        <v>0.7986577181208053</v>
      </c>
      <c r="H19" s="137">
        <v>6494</v>
      </c>
      <c r="I19" s="139">
        <f t="shared" si="3"/>
        <v>-1139</v>
      </c>
      <c r="J19" s="154">
        <f t="shared" si="2"/>
        <v>-0.17539267015706805</v>
      </c>
    </row>
    <row r="20" spans="2:10" s="120" customFormat="1" ht="15.75" customHeight="1">
      <c r="B20" s="135" t="s">
        <v>64</v>
      </c>
      <c r="C20" s="136">
        <v>1004</v>
      </c>
      <c r="D20" s="137">
        <v>8351</v>
      </c>
      <c r="E20" s="139">
        <f t="shared" si="0"/>
        <v>9355</v>
      </c>
      <c r="F20" s="137">
        <v>6987</v>
      </c>
      <c r="G20" s="152">
        <f t="shared" si="1"/>
        <v>0.7468733297701764</v>
      </c>
      <c r="H20" s="137">
        <v>3538</v>
      </c>
      <c r="I20" s="139">
        <f t="shared" si="3"/>
        <v>3449</v>
      </c>
      <c r="J20" s="154">
        <f t="shared" si="2"/>
        <v>0.9748445449406444</v>
      </c>
    </row>
    <row r="21" spans="2:10" s="120" customFormat="1" ht="15.75" customHeight="1">
      <c r="B21" s="135" t="s">
        <v>65</v>
      </c>
      <c r="C21" s="136"/>
      <c r="D21" s="137">
        <v>1226</v>
      </c>
      <c r="E21" s="139">
        <f t="shared" si="0"/>
        <v>1226</v>
      </c>
      <c r="F21" s="137">
        <v>1204</v>
      </c>
      <c r="G21" s="152">
        <f t="shared" si="1"/>
        <v>0.9820554649265906</v>
      </c>
      <c r="H21" s="137">
        <v>5</v>
      </c>
      <c r="I21" s="139">
        <f t="shared" si="3"/>
        <v>1199</v>
      </c>
      <c r="J21" s="154"/>
    </row>
    <row r="22" spans="2:10" s="120" customFormat="1" ht="15.75" customHeight="1">
      <c r="B22" s="135" t="s">
        <v>66</v>
      </c>
      <c r="C22" s="136">
        <v>105</v>
      </c>
      <c r="D22" s="137"/>
      <c r="E22" s="139">
        <f t="shared" si="0"/>
        <v>105</v>
      </c>
      <c r="F22" s="137">
        <v>54</v>
      </c>
      <c r="G22" s="152">
        <f t="shared" si="1"/>
        <v>0.5142857142857142</v>
      </c>
      <c r="H22" s="137">
        <v>986</v>
      </c>
      <c r="I22" s="139">
        <f t="shared" si="3"/>
        <v>-932</v>
      </c>
      <c r="J22" s="154">
        <f t="shared" si="2"/>
        <v>-0.9452332657200812</v>
      </c>
    </row>
    <row r="23" spans="2:10" s="120" customFormat="1" ht="15.75" customHeight="1">
      <c r="B23" s="135" t="s">
        <v>67</v>
      </c>
      <c r="C23" s="136">
        <v>413</v>
      </c>
      <c r="D23" s="137">
        <v>240</v>
      </c>
      <c r="E23" s="139">
        <f t="shared" si="0"/>
        <v>653</v>
      </c>
      <c r="F23" s="137">
        <v>487</v>
      </c>
      <c r="G23" s="152">
        <f t="shared" si="1"/>
        <v>0.7457886676875957</v>
      </c>
      <c r="H23" s="137">
        <v>37</v>
      </c>
      <c r="I23" s="139">
        <f t="shared" si="3"/>
        <v>450</v>
      </c>
      <c r="J23" s="154">
        <f t="shared" si="2"/>
        <v>12.162162162162161</v>
      </c>
    </row>
    <row r="24" spans="2:10" s="120" customFormat="1" ht="15.75" customHeight="1">
      <c r="B24" s="135" t="s">
        <v>68</v>
      </c>
      <c r="C24" s="136">
        <v>8</v>
      </c>
      <c r="D24" s="137"/>
      <c r="E24" s="139">
        <f t="shared" si="0"/>
        <v>8</v>
      </c>
      <c r="F24" s="137">
        <v>31</v>
      </c>
      <c r="G24" s="152">
        <f t="shared" si="1"/>
        <v>3.875</v>
      </c>
      <c r="H24" s="137"/>
      <c r="I24" s="139">
        <f t="shared" si="3"/>
        <v>31</v>
      </c>
      <c r="J24" s="154"/>
    </row>
    <row r="25" spans="2:10" s="120" customFormat="1" ht="15.75" customHeight="1">
      <c r="B25" s="135" t="s">
        <v>69</v>
      </c>
      <c r="C25" s="136">
        <v>4311</v>
      </c>
      <c r="D25" s="137">
        <v>126</v>
      </c>
      <c r="E25" s="139">
        <f t="shared" si="0"/>
        <v>4437</v>
      </c>
      <c r="F25" s="137">
        <v>4952</v>
      </c>
      <c r="G25" s="152">
        <f t="shared" si="1"/>
        <v>1.116069416272256</v>
      </c>
      <c r="H25" s="137">
        <v>4800</v>
      </c>
      <c r="I25" s="139">
        <f t="shared" si="3"/>
        <v>152</v>
      </c>
      <c r="J25" s="154">
        <f t="shared" si="2"/>
        <v>0.03166666666666667</v>
      </c>
    </row>
    <row r="26" spans="2:10" s="120" customFormat="1" ht="15.75" customHeight="1">
      <c r="B26" s="135" t="s">
        <v>70</v>
      </c>
      <c r="C26" s="138">
        <v>54</v>
      </c>
      <c r="D26" s="137"/>
      <c r="E26" s="139">
        <f aca="true" t="shared" si="4" ref="E26:E31">C26+D26</f>
        <v>54</v>
      </c>
      <c r="F26" s="137">
        <v>30</v>
      </c>
      <c r="G26" s="152">
        <f t="shared" si="1"/>
        <v>0.5555555555555556</v>
      </c>
      <c r="H26" s="137">
        <v>30</v>
      </c>
      <c r="I26" s="139"/>
      <c r="J26" s="154">
        <f t="shared" si="2"/>
        <v>0</v>
      </c>
    </row>
    <row r="27" spans="2:10" s="120" customFormat="1" ht="15.75" customHeight="1">
      <c r="B27" s="135" t="s">
        <v>71</v>
      </c>
      <c r="C27" s="138">
        <v>334</v>
      </c>
      <c r="D27" s="137">
        <v>8</v>
      </c>
      <c r="E27" s="139">
        <f t="shared" si="4"/>
        <v>342</v>
      </c>
      <c r="F27" s="137">
        <v>213</v>
      </c>
      <c r="G27" s="152"/>
      <c r="H27" s="137">
        <v>138</v>
      </c>
      <c r="I27" s="139"/>
      <c r="J27" s="154"/>
    </row>
    <row r="28" spans="2:10" s="120" customFormat="1" ht="15.75" customHeight="1">
      <c r="B28" s="135" t="s">
        <v>72</v>
      </c>
      <c r="C28" s="138">
        <v>500</v>
      </c>
      <c r="D28" s="137"/>
      <c r="E28" s="139">
        <f t="shared" si="4"/>
        <v>500</v>
      </c>
      <c r="F28" s="137"/>
      <c r="G28" s="152">
        <f aca="true" t="shared" si="5" ref="G28:G35">F28/E28</f>
        <v>0</v>
      </c>
      <c r="H28" s="137"/>
      <c r="I28" s="139"/>
      <c r="J28" s="154"/>
    </row>
    <row r="29" spans="2:10" s="120" customFormat="1" ht="15.75" customHeight="1">
      <c r="B29" s="135" t="s">
        <v>73</v>
      </c>
      <c r="C29" s="139">
        <v>2583</v>
      </c>
      <c r="D29" s="137">
        <v>16600</v>
      </c>
      <c r="E29" s="139">
        <f t="shared" si="4"/>
        <v>19183</v>
      </c>
      <c r="F29" s="137">
        <v>63</v>
      </c>
      <c r="G29" s="152">
        <f t="shared" si="5"/>
        <v>0.003284157848094667</v>
      </c>
      <c r="H29" s="137">
        <v>4812</v>
      </c>
      <c r="I29" s="139">
        <f>F29-H29</f>
        <v>-4749</v>
      </c>
      <c r="J29" s="154"/>
    </row>
    <row r="30" spans="2:10" s="120" customFormat="1" ht="15.75" customHeight="1">
      <c r="B30" s="135" t="s">
        <v>74</v>
      </c>
      <c r="C30" s="139">
        <v>1502</v>
      </c>
      <c r="D30" s="137"/>
      <c r="E30" s="139">
        <f t="shared" si="4"/>
        <v>1502</v>
      </c>
      <c r="F30" s="137">
        <v>380</v>
      </c>
      <c r="G30" s="152"/>
      <c r="H30" s="137">
        <v>2633</v>
      </c>
      <c r="I30" s="139"/>
      <c r="J30" s="154"/>
    </row>
    <row r="31" spans="2:10" s="120" customFormat="1" ht="15.75" customHeight="1">
      <c r="B31" s="134" t="s">
        <v>75</v>
      </c>
      <c r="C31" s="140"/>
      <c r="D31" s="140">
        <f>SUM(D32:D38)</f>
        <v>4147</v>
      </c>
      <c r="E31" s="140">
        <f t="shared" si="4"/>
        <v>4147</v>
      </c>
      <c r="F31" s="140">
        <f>SUM(F32:F38)</f>
        <v>1251</v>
      </c>
      <c r="G31" s="151">
        <f t="shared" si="5"/>
        <v>0.30166385338799134</v>
      </c>
      <c r="H31" s="140">
        <f>SUM(H32:H38)</f>
        <v>2482</v>
      </c>
      <c r="I31" s="140">
        <f>F31-H31</f>
        <v>-1231</v>
      </c>
      <c r="J31" s="162">
        <f>I31/H31</f>
        <v>-0.4959709911361805</v>
      </c>
    </row>
    <row r="32" spans="2:10" s="121" customFormat="1" ht="15.75" customHeight="1">
      <c r="B32" s="141" t="s">
        <v>76</v>
      </c>
      <c r="C32" s="139"/>
      <c r="D32" s="137">
        <v>160</v>
      </c>
      <c r="E32" s="139">
        <f aca="true" t="shared" si="6" ref="E32:E38">D32+C32</f>
        <v>160</v>
      </c>
      <c r="F32" s="153">
        <v>160</v>
      </c>
      <c r="G32" s="152">
        <f t="shared" si="5"/>
        <v>1</v>
      </c>
      <c r="H32" s="153"/>
      <c r="I32" s="139">
        <f>F32-H32</f>
        <v>160</v>
      </c>
      <c r="J32" s="154"/>
    </row>
    <row r="33" spans="2:10" s="120" customFormat="1" ht="15.75" customHeight="1">
      <c r="B33" s="141" t="s">
        <v>60</v>
      </c>
      <c r="C33" s="139"/>
      <c r="D33" s="137"/>
      <c r="E33" s="139"/>
      <c r="F33" s="153"/>
      <c r="G33" s="154"/>
      <c r="H33" s="153"/>
      <c r="I33" s="139"/>
      <c r="J33" s="154"/>
    </row>
    <row r="34" spans="2:10" s="120" customFormat="1" ht="15.75" customHeight="1">
      <c r="B34" s="141" t="s">
        <v>63</v>
      </c>
      <c r="C34" s="139"/>
      <c r="D34" s="137">
        <v>300</v>
      </c>
      <c r="E34" s="139">
        <f t="shared" si="6"/>
        <v>300</v>
      </c>
      <c r="F34" s="137">
        <v>300</v>
      </c>
      <c r="G34" s="154"/>
      <c r="H34" s="137">
        <v>2400</v>
      </c>
      <c r="I34" s="139">
        <f>F34-H34</f>
        <v>-2100</v>
      </c>
      <c r="J34" s="154"/>
    </row>
    <row r="35" spans="2:10" s="120" customFormat="1" ht="15.75" customHeight="1">
      <c r="B35" s="141" t="s">
        <v>64</v>
      </c>
      <c r="C35" s="139"/>
      <c r="D35" s="137"/>
      <c r="E35" s="139"/>
      <c r="F35" s="137"/>
      <c r="G35" s="152"/>
      <c r="H35" s="137"/>
      <c r="I35" s="139"/>
      <c r="J35" s="154"/>
    </row>
    <row r="36" spans="2:10" s="120" customFormat="1" ht="15.75" customHeight="1">
      <c r="B36" s="141" t="s">
        <v>65</v>
      </c>
      <c r="C36" s="139"/>
      <c r="D36" s="137"/>
      <c r="E36" s="139"/>
      <c r="F36" s="137"/>
      <c r="G36" s="154"/>
      <c r="H36" s="137"/>
      <c r="I36" s="139"/>
      <c r="J36" s="154"/>
    </row>
    <row r="37" spans="2:10" s="120" customFormat="1" ht="15.75" customHeight="1">
      <c r="B37" s="141" t="s">
        <v>67</v>
      </c>
      <c r="C37" s="139"/>
      <c r="D37" s="137"/>
      <c r="E37" s="139"/>
      <c r="F37" s="137"/>
      <c r="G37" s="154"/>
      <c r="H37" s="137"/>
      <c r="I37" s="139"/>
      <c r="J37" s="154"/>
    </row>
    <row r="38" spans="2:10" s="120" customFormat="1" ht="15.75" customHeight="1">
      <c r="B38" s="141" t="s">
        <v>77</v>
      </c>
      <c r="C38" s="139"/>
      <c r="D38" s="137">
        <v>3687</v>
      </c>
      <c r="E38" s="139">
        <f t="shared" si="6"/>
        <v>3687</v>
      </c>
      <c r="F38" s="137">
        <v>791</v>
      </c>
      <c r="G38" s="154"/>
      <c r="H38" s="137">
        <v>82</v>
      </c>
      <c r="I38" s="139">
        <f>F38-H38</f>
        <v>709</v>
      </c>
      <c r="J38" s="154">
        <f>I38/H38</f>
        <v>8.646341463414634</v>
      </c>
    </row>
    <row r="39" s="120" customFormat="1" ht="15.75">
      <c r="C39" s="142"/>
    </row>
    <row r="40" s="120" customFormat="1" ht="15.75">
      <c r="C40" s="142"/>
    </row>
    <row r="41" s="120" customFormat="1" ht="15.75">
      <c r="C41" s="142"/>
    </row>
    <row r="42" s="120" customFormat="1" ht="15.75">
      <c r="C42" s="142"/>
    </row>
    <row r="43" s="120" customFormat="1" ht="15.75">
      <c r="C43" s="142"/>
    </row>
    <row r="44" s="120" customFormat="1" ht="15.75">
      <c r="C44" s="142"/>
    </row>
    <row r="45" s="120" customFormat="1" ht="15.75">
      <c r="C45" s="142"/>
    </row>
    <row r="46" s="120" customFormat="1" ht="15.75">
      <c r="C46" s="142"/>
    </row>
    <row r="47" s="120" customFormat="1" ht="15.75">
      <c r="C47" s="142"/>
    </row>
    <row r="48" s="120" customFormat="1" ht="15.75">
      <c r="C48" s="142"/>
    </row>
    <row r="49" s="120" customFormat="1" ht="15.75">
      <c r="C49" s="142"/>
    </row>
    <row r="50" s="120" customFormat="1" ht="15.75">
      <c r="C50" s="142"/>
    </row>
    <row r="51" s="120" customFormat="1" ht="15.75">
      <c r="C51" s="142"/>
    </row>
    <row r="52" s="120" customFormat="1" ht="15.75">
      <c r="C52" s="142"/>
    </row>
    <row r="53" s="120" customFormat="1" ht="15.75">
      <c r="C53" s="142"/>
    </row>
    <row r="54" s="120" customFormat="1" ht="15.75">
      <c r="C54" s="142"/>
    </row>
    <row r="55" s="120" customFormat="1" ht="15.75">
      <c r="C55" s="142"/>
    </row>
    <row r="56" s="120" customFormat="1" ht="15.75">
      <c r="C56" s="142"/>
    </row>
    <row r="57" s="120" customFormat="1" ht="15.75">
      <c r="C57" s="142"/>
    </row>
    <row r="58" s="120" customFormat="1" ht="15.75">
      <c r="C58" s="142"/>
    </row>
    <row r="59" s="120" customFormat="1" ht="15.75">
      <c r="C59" s="142"/>
    </row>
    <row r="60" s="120" customFormat="1" ht="15.75">
      <c r="C60" s="142"/>
    </row>
    <row r="61" s="120" customFormat="1" ht="15.75">
      <c r="C61" s="142"/>
    </row>
    <row r="62" s="120" customFormat="1" ht="15.75">
      <c r="C62" s="142"/>
    </row>
    <row r="63" s="120" customFormat="1" ht="15.75">
      <c r="C63" s="142"/>
    </row>
    <row r="64" s="120" customFormat="1" ht="15.75">
      <c r="C64" s="142"/>
    </row>
    <row r="65" s="120" customFormat="1" ht="15.75">
      <c r="C65" s="142"/>
    </row>
    <row r="66" s="120" customFormat="1" ht="15.75">
      <c r="C66" s="142"/>
    </row>
    <row r="67" s="120" customFormat="1" ht="15.75">
      <c r="C67" s="142"/>
    </row>
    <row r="68" s="120" customFormat="1" ht="15.75">
      <c r="C68" s="142"/>
    </row>
    <row r="69" s="120" customFormat="1" ht="15.75">
      <c r="C69" s="142"/>
    </row>
    <row r="70" s="120" customFormat="1" ht="15.75">
      <c r="C70" s="142"/>
    </row>
    <row r="71" s="120" customFormat="1" ht="15.75">
      <c r="C71" s="142"/>
    </row>
    <row r="72" s="120" customFormat="1" ht="15.75">
      <c r="C72" s="142"/>
    </row>
    <row r="73" s="120" customFormat="1" ht="15.75">
      <c r="C73" s="142"/>
    </row>
    <row r="74" s="120" customFormat="1" ht="15.75">
      <c r="C74" s="142"/>
    </row>
    <row r="75" s="120" customFormat="1" ht="15.75">
      <c r="C75" s="142"/>
    </row>
    <row r="76" s="120" customFormat="1" ht="15.75">
      <c r="C76" s="142"/>
    </row>
    <row r="77" s="120" customFormat="1" ht="15.75">
      <c r="C77" s="142"/>
    </row>
    <row r="78" s="120" customFormat="1" ht="15.75">
      <c r="C78" s="142"/>
    </row>
    <row r="79" s="120" customFormat="1" ht="15.75">
      <c r="C79" s="142"/>
    </row>
    <row r="80" s="120" customFormat="1" ht="15.75">
      <c r="C80" s="142"/>
    </row>
    <row r="81" s="120" customFormat="1" ht="15.75">
      <c r="C81" s="142"/>
    </row>
    <row r="82" s="120" customFormat="1" ht="15.75">
      <c r="C82" s="142"/>
    </row>
    <row r="83" s="120" customFormat="1" ht="15.75">
      <c r="C83" s="142"/>
    </row>
    <row r="84" s="120" customFormat="1" ht="15.75">
      <c r="C84" s="142"/>
    </row>
    <row r="85" s="120" customFormat="1" ht="15.75">
      <c r="C85" s="142"/>
    </row>
    <row r="86" s="120" customFormat="1" ht="15.75">
      <c r="C86" s="142"/>
    </row>
    <row r="87" s="120" customFormat="1" ht="15.75">
      <c r="C87" s="142"/>
    </row>
    <row r="88" s="120" customFormat="1" ht="15.75">
      <c r="C88" s="142"/>
    </row>
    <row r="89" s="120" customFormat="1" ht="15.75">
      <c r="C89" s="142"/>
    </row>
    <row r="90" s="120" customFormat="1" ht="15.75">
      <c r="C90" s="142"/>
    </row>
    <row r="91" s="120" customFormat="1" ht="15.75">
      <c r="C91" s="142"/>
    </row>
    <row r="92" s="120" customFormat="1" ht="15.75">
      <c r="C92" s="142"/>
    </row>
    <row r="93" s="120" customFormat="1" ht="15.75">
      <c r="C93" s="142"/>
    </row>
    <row r="94" s="120" customFormat="1" ht="15.75">
      <c r="C94" s="142"/>
    </row>
    <row r="95" s="120" customFormat="1" ht="15.75">
      <c r="C95" s="142"/>
    </row>
    <row r="96" s="120" customFormat="1" ht="15.75">
      <c r="C96" s="142"/>
    </row>
    <row r="97" s="120" customFormat="1" ht="15.75">
      <c r="C97" s="142"/>
    </row>
    <row r="98" s="120" customFormat="1" ht="15.75">
      <c r="C98" s="142"/>
    </row>
    <row r="99" s="120" customFormat="1" ht="15.75">
      <c r="C99" s="142"/>
    </row>
    <row r="100" s="120" customFormat="1" ht="15.75">
      <c r="C100" s="142"/>
    </row>
    <row r="101" s="120" customFormat="1" ht="15.75">
      <c r="C101" s="142"/>
    </row>
    <row r="102" s="120" customFormat="1" ht="15.75">
      <c r="C102" s="142"/>
    </row>
    <row r="103" s="120" customFormat="1" ht="15.75">
      <c r="C103" s="142"/>
    </row>
    <row r="104" s="120" customFormat="1" ht="15.75">
      <c r="C104" s="142"/>
    </row>
    <row r="105" s="120" customFormat="1" ht="15.75">
      <c r="C105" s="142"/>
    </row>
    <row r="106" s="120" customFormat="1" ht="15.75">
      <c r="C106" s="142"/>
    </row>
    <row r="107" s="120" customFormat="1" ht="15.75">
      <c r="C107" s="142"/>
    </row>
    <row r="108" s="120" customFormat="1" ht="15.75">
      <c r="C108" s="142"/>
    </row>
    <row r="109" s="120" customFormat="1" ht="15.75">
      <c r="C109" s="142"/>
    </row>
    <row r="110" s="120" customFormat="1" ht="15.75">
      <c r="C110" s="142"/>
    </row>
    <row r="111" s="120" customFormat="1" ht="15.75">
      <c r="C111" s="142"/>
    </row>
    <row r="112" s="120" customFormat="1" ht="15.75">
      <c r="C112" s="142"/>
    </row>
    <row r="113" s="120" customFormat="1" ht="15.75">
      <c r="C113" s="142"/>
    </row>
    <row r="114" s="120" customFormat="1" ht="15.75">
      <c r="C114" s="142"/>
    </row>
    <row r="115" s="120" customFormat="1" ht="15.75">
      <c r="C115" s="142"/>
    </row>
    <row r="116" s="120" customFormat="1" ht="15.75">
      <c r="C116" s="142"/>
    </row>
    <row r="117" s="120" customFormat="1" ht="15.75">
      <c r="C117" s="142"/>
    </row>
    <row r="118" s="120" customFormat="1" ht="15.75">
      <c r="C118" s="142"/>
    </row>
  </sheetData>
  <sheetProtection/>
  <mergeCells count="14">
    <mergeCell ref="I1:J1"/>
    <mergeCell ref="B2:J2"/>
    <mergeCell ref="B3:J3"/>
    <mergeCell ref="F4:J4"/>
    <mergeCell ref="I5:J5"/>
    <mergeCell ref="B4:B8"/>
    <mergeCell ref="C4:C8"/>
    <mergeCell ref="D4:D8"/>
    <mergeCell ref="E4:E8"/>
    <mergeCell ref="F5:F8"/>
    <mergeCell ref="G5:G8"/>
    <mergeCell ref="H5:H8"/>
    <mergeCell ref="I6:I8"/>
    <mergeCell ref="J6:J8"/>
  </mergeCells>
  <printOptions/>
  <pageMargins left="0.7479166666666667" right="0.7479166666666667" top="0.9840277777777777" bottom="0.9840277777777777" header="0.5111111111111111" footer="0.5111111111111111"/>
  <pageSetup horizontalDpi="600" verticalDpi="600" orientation="portrait"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U47"/>
  <sheetViews>
    <sheetView tabSelected="1" zoomScale="120" zoomScaleNormal="120" zoomScaleSheetLayoutView="100" workbookViewId="0" topLeftCell="A7">
      <selection activeCell="H11" sqref="H11"/>
    </sheetView>
  </sheetViews>
  <sheetFormatPr defaultColWidth="8.00390625" defaultRowHeight="14.25"/>
  <cols>
    <col min="1" max="1" width="3.50390625" style="63" customWidth="1"/>
    <col min="2" max="2" width="11.50390625" style="64" customWidth="1"/>
    <col min="3" max="3" width="12.75390625" style="63" customWidth="1"/>
    <col min="4" max="4" width="8.375" style="65" customWidth="1"/>
    <col min="5" max="5" width="9.00390625" style="65" customWidth="1"/>
    <col min="6" max="6" width="8.625" style="65" customWidth="1"/>
    <col min="7" max="7" width="7.625" style="66" customWidth="1"/>
    <col min="8" max="8" width="31.375" style="63" customWidth="1"/>
    <col min="9" max="9" width="34.25390625" style="63" customWidth="1"/>
    <col min="10" max="10" width="8.00390625" style="63" customWidth="1"/>
    <col min="11" max="14" width="8.00390625" style="63" hidden="1" customWidth="1"/>
    <col min="15" max="17" width="8.25390625" style="63" hidden="1" customWidth="1"/>
    <col min="18" max="256" width="8.00390625" style="63" customWidth="1"/>
  </cols>
  <sheetData>
    <row r="1" spans="1:2" ht="19.5" customHeight="1">
      <c r="A1" s="67" t="s">
        <v>5</v>
      </c>
      <c r="B1" s="68"/>
    </row>
    <row r="2" spans="2:9" ht="34.5" customHeight="1">
      <c r="B2" s="69" t="s">
        <v>6</v>
      </c>
      <c r="C2" s="69"/>
      <c r="D2" s="69"/>
      <c r="E2" s="69"/>
      <c r="F2" s="69"/>
      <c r="G2" s="69"/>
      <c r="H2" s="69"/>
      <c r="I2" s="69"/>
    </row>
    <row r="3" spans="2:9" ht="23.25" customHeight="1">
      <c r="B3" s="70"/>
      <c r="C3" s="71"/>
      <c r="D3" s="71"/>
      <c r="E3" s="71"/>
      <c r="F3" s="71"/>
      <c r="G3" s="71"/>
      <c r="H3" s="71"/>
      <c r="I3" s="113" t="s">
        <v>78</v>
      </c>
    </row>
    <row r="4" spans="1:9" s="55" customFormat="1" ht="22.5" customHeight="1">
      <c r="A4" s="72" t="s">
        <v>79</v>
      </c>
      <c r="B4" s="73" t="s">
        <v>80</v>
      </c>
      <c r="C4" s="73" t="s">
        <v>81</v>
      </c>
      <c r="D4" s="74" t="s">
        <v>82</v>
      </c>
      <c r="E4" s="74" t="s">
        <v>83</v>
      </c>
      <c r="F4" s="74" t="s">
        <v>84</v>
      </c>
      <c r="G4" s="98" t="s">
        <v>85</v>
      </c>
      <c r="H4" s="73" t="s">
        <v>86</v>
      </c>
      <c r="I4" s="73" t="s">
        <v>87</v>
      </c>
    </row>
    <row r="5" spans="1:9" s="56" customFormat="1" ht="147" customHeight="1">
      <c r="A5" s="75">
        <v>1</v>
      </c>
      <c r="B5" s="76" t="s">
        <v>88</v>
      </c>
      <c r="C5" s="77" t="s">
        <v>89</v>
      </c>
      <c r="D5" s="78">
        <v>500</v>
      </c>
      <c r="E5" s="78">
        <v>0</v>
      </c>
      <c r="F5" s="78">
        <v>500</v>
      </c>
      <c r="G5" s="99">
        <f>E5/D5</f>
        <v>0</v>
      </c>
      <c r="H5" s="100" t="s">
        <v>90</v>
      </c>
      <c r="I5" s="100" t="s">
        <v>91</v>
      </c>
    </row>
    <row r="6" spans="1:9" s="56" customFormat="1" ht="168" customHeight="1">
      <c r="A6" s="75">
        <v>2</v>
      </c>
      <c r="B6" s="76"/>
      <c r="C6" s="77" t="s">
        <v>92</v>
      </c>
      <c r="D6" s="78">
        <v>2107</v>
      </c>
      <c r="E6" s="78">
        <v>0</v>
      </c>
      <c r="F6" s="78">
        <v>2107</v>
      </c>
      <c r="G6" s="99">
        <f>E6/D6</f>
        <v>0</v>
      </c>
      <c r="H6" s="100" t="s">
        <v>93</v>
      </c>
      <c r="I6" s="100" t="s">
        <v>94</v>
      </c>
    </row>
    <row r="7" spans="1:255" s="57" customFormat="1" ht="96.75" customHeight="1">
      <c r="A7" s="75">
        <v>3</v>
      </c>
      <c r="B7" s="79" t="s">
        <v>95</v>
      </c>
      <c r="C7" s="80" t="s">
        <v>96</v>
      </c>
      <c r="D7" s="81">
        <v>2001.32</v>
      </c>
      <c r="E7" s="81">
        <v>1578</v>
      </c>
      <c r="F7" s="81">
        <f aca="true" t="shared" si="0" ref="F7:F12">SUM(D7-E7)</f>
        <v>423.31999999999994</v>
      </c>
      <c r="G7" s="101">
        <f aca="true" t="shared" si="1" ref="G7:G12">SUM(E7/D7)*100%</f>
        <v>0.7884796034617153</v>
      </c>
      <c r="H7" s="102" t="s">
        <v>97</v>
      </c>
      <c r="I7" s="102" t="s">
        <v>98</v>
      </c>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c r="IT7" s="114"/>
      <c r="IU7" s="114"/>
    </row>
    <row r="8" spans="1:255" s="58" customFormat="1" ht="147" customHeight="1">
      <c r="A8" s="75">
        <v>4</v>
      </c>
      <c r="B8" s="79" t="s">
        <v>95</v>
      </c>
      <c r="C8" s="80" t="s">
        <v>99</v>
      </c>
      <c r="D8" s="81">
        <v>300</v>
      </c>
      <c r="E8" s="81">
        <v>0</v>
      </c>
      <c r="F8" s="81">
        <f t="shared" si="0"/>
        <v>300</v>
      </c>
      <c r="G8" s="101">
        <f t="shared" si="1"/>
        <v>0</v>
      </c>
      <c r="H8" s="102" t="s">
        <v>100</v>
      </c>
      <c r="I8" s="102" t="s">
        <v>101</v>
      </c>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c r="IR8" s="115"/>
      <c r="IS8" s="115"/>
      <c r="IT8" s="115"/>
      <c r="IU8" s="115"/>
    </row>
    <row r="9" spans="1:255" s="58" customFormat="1" ht="51" customHeight="1">
      <c r="A9" s="75">
        <v>5</v>
      </c>
      <c r="B9" s="82" t="s">
        <v>102</v>
      </c>
      <c r="C9" s="80" t="s">
        <v>103</v>
      </c>
      <c r="D9" s="81">
        <v>3727</v>
      </c>
      <c r="E9" s="81">
        <v>1962.24</v>
      </c>
      <c r="F9" s="81">
        <f t="shared" si="0"/>
        <v>1764.76</v>
      </c>
      <c r="G9" s="101">
        <f t="shared" si="1"/>
        <v>0.5264931580359539</v>
      </c>
      <c r="H9" s="102" t="s">
        <v>104</v>
      </c>
      <c r="I9" s="102" t="s">
        <v>105</v>
      </c>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c r="IS9" s="115"/>
      <c r="IT9" s="115"/>
      <c r="IU9" s="115"/>
    </row>
    <row r="10" spans="1:255" s="58" customFormat="1" ht="66" customHeight="1">
      <c r="A10" s="75">
        <v>6</v>
      </c>
      <c r="B10" s="79" t="s">
        <v>106</v>
      </c>
      <c r="C10" s="80" t="s">
        <v>107</v>
      </c>
      <c r="D10" s="81">
        <v>988</v>
      </c>
      <c r="E10" s="81">
        <v>981</v>
      </c>
      <c r="F10" s="81">
        <f t="shared" si="0"/>
        <v>7</v>
      </c>
      <c r="G10" s="101">
        <f t="shared" si="1"/>
        <v>0.992914979757085</v>
      </c>
      <c r="H10" s="102" t="s">
        <v>108</v>
      </c>
      <c r="I10" s="102" t="s">
        <v>109</v>
      </c>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c r="IR10" s="115"/>
      <c r="IS10" s="115"/>
      <c r="IT10" s="115"/>
      <c r="IU10" s="115"/>
    </row>
    <row r="11" spans="1:255" s="58" customFormat="1" ht="66" customHeight="1">
      <c r="A11" s="75">
        <v>7</v>
      </c>
      <c r="B11" s="79"/>
      <c r="C11" s="80" t="s">
        <v>110</v>
      </c>
      <c r="D11" s="81">
        <v>2015</v>
      </c>
      <c r="E11" s="81">
        <v>1325.18</v>
      </c>
      <c r="F11" s="81">
        <f t="shared" si="0"/>
        <v>689.8199999999999</v>
      </c>
      <c r="G11" s="101">
        <f t="shared" si="1"/>
        <v>0.6576575682382134</v>
      </c>
      <c r="H11" s="102" t="s">
        <v>111</v>
      </c>
      <c r="I11" s="102" t="s">
        <v>112</v>
      </c>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c r="IR11" s="115"/>
      <c r="IS11" s="115"/>
      <c r="IT11" s="115"/>
      <c r="IU11" s="115"/>
    </row>
    <row r="12" spans="1:255" s="57" customFormat="1" ht="66" customHeight="1">
      <c r="A12" s="75">
        <v>8</v>
      </c>
      <c r="B12" s="82" t="s">
        <v>113</v>
      </c>
      <c r="C12" s="80" t="s">
        <v>114</v>
      </c>
      <c r="D12" s="81">
        <v>380</v>
      </c>
      <c r="E12" s="81">
        <v>380</v>
      </c>
      <c r="F12" s="81">
        <f t="shared" si="0"/>
        <v>0</v>
      </c>
      <c r="G12" s="101">
        <f t="shared" si="1"/>
        <v>1</v>
      </c>
      <c r="H12" s="102" t="s">
        <v>115</v>
      </c>
      <c r="I12" s="102" t="s">
        <v>116</v>
      </c>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c r="IT12" s="114"/>
      <c r="IU12" s="114"/>
    </row>
    <row r="13" spans="1:9" s="59" customFormat="1" ht="93.75" customHeight="1">
      <c r="A13" s="75">
        <v>9</v>
      </c>
      <c r="B13" s="83" t="s">
        <v>117</v>
      </c>
      <c r="C13" s="84" t="s">
        <v>118</v>
      </c>
      <c r="D13" s="85">
        <v>400</v>
      </c>
      <c r="E13" s="85">
        <v>200</v>
      </c>
      <c r="F13" s="85">
        <v>200</v>
      </c>
      <c r="G13" s="103">
        <v>0.5</v>
      </c>
      <c r="H13" s="104" t="s">
        <v>119</v>
      </c>
      <c r="I13" s="116" t="s">
        <v>120</v>
      </c>
    </row>
    <row r="14" spans="1:9" s="60" customFormat="1" ht="126" customHeight="1">
      <c r="A14" s="75">
        <v>10</v>
      </c>
      <c r="B14" s="83" t="s">
        <v>117</v>
      </c>
      <c r="C14" s="86" t="s">
        <v>121</v>
      </c>
      <c r="D14" s="87">
        <v>2440</v>
      </c>
      <c r="E14" s="87">
        <v>870</v>
      </c>
      <c r="F14" s="87">
        <v>1570</v>
      </c>
      <c r="G14" s="105">
        <f>E14/D14</f>
        <v>0.35655737704918034</v>
      </c>
      <c r="H14" s="102" t="s">
        <v>122</v>
      </c>
      <c r="I14" s="102" t="s">
        <v>123</v>
      </c>
    </row>
    <row r="15" spans="1:9" s="60" customFormat="1" ht="168" customHeight="1">
      <c r="A15" s="75">
        <v>11</v>
      </c>
      <c r="B15" s="83"/>
      <c r="C15" s="88" t="s">
        <v>124</v>
      </c>
      <c r="D15" s="89">
        <v>650</v>
      </c>
      <c r="E15" s="78">
        <v>334.6</v>
      </c>
      <c r="F15" s="106">
        <v>315.4</v>
      </c>
      <c r="G15" s="99">
        <f>E15/D15</f>
        <v>0.5147692307692308</v>
      </c>
      <c r="H15" s="100" t="s">
        <v>125</v>
      </c>
      <c r="I15" s="100" t="s">
        <v>126</v>
      </c>
    </row>
    <row r="16" spans="1:255" s="61" customFormat="1" ht="139.5" customHeight="1">
      <c r="A16" s="75">
        <v>12</v>
      </c>
      <c r="B16" s="90" t="s">
        <v>127</v>
      </c>
      <c r="C16" s="91" t="s">
        <v>128</v>
      </c>
      <c r="D16" s="81">
        <v>475</v>
      </c>
      <c r="E16" s="81">
        <v>236</v>
      </c>
      <c r="F16" s="81">
        <f>D16-E16</f>
        <v>239</v>
      </c>
      <c r="G16" s="107">
        <f>E16/D16</f>
        <v>0.4968421052631579</v>
      </c>
      <c r="H16" s="104" t="s">
        <v>129</v>
      </c>
      <c r="I16" s="117" t="s">
        <v>130</v>
      </c>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c r="IP16" s="118"/>
      <c r="IQ16" s="118"/>
      <c r="IR16" s="118"/>
      <c r="IS16" s="118"/>
      <c r="IT16" s="118"/>
      <c r="IU16" s="118"/>
    </row>
    <row r="17" spans="1:255" s="61" customFormat="1" ht="97.5" customHeight="1">
      <c r="A17" s="75">
        <v>13</v>
      </c>
      <c r="B17" s="83" t="s">
        <v>127</v>
      </c>
      <c r="C17" s="91" t="s">
        <v>131</v>
      </c>
      <c r="D17" s="85">
        <v>1334</v>
      </c>
      <c r="E17" s="85">
        <v>1334</v>
      </c>
      <c r="F17" s="85">
        <v>0</v>
      </c>
      <c r="G17" s="103">
        <v>1</v>
      </c>
      <c r="H17" s="104" t="s">
        <v>132</v>
      </c>
      <c r="I17" s="117" t="s">
        <v>133</v>
      </c>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c r="IQ17" s="118"/>
      <c r="IR17" s="118"/>
      <c r="IS17" s="118"/>
      <c r="IT17" s="118"/>
      <c r="IU17" s="118"/>
    </row>
    <row r="18" spans="1:255" s="61" customFormat="1" ht="120" customHeight="1">
      <c r="A18" s="75">
        <v>14</v>
      </c>
      <c r="B18" s="83"/>
      <c r="C18" s="91" t="s">
        <v>134</v>
      </c>
      <c r="D18" s="85">
        <v>654</v>
      </c>
      <c r="E18" s="85">
        <v>394</v>
      </c>
      <c r="F18" s="85">
        <v>260</v>
      </c>
      <c r="G18" s="103">
        <v>0.6024464831804281</v>
      </c>
      <c r="H18" s="104" t="s">
        <v>135</v>
      </c>
      <c r="I18" s="116" t="s">
        <v>136</v>
      </c>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c r="IP18" s="118"/>
      <c r="IQ18" s="118"/>
      <c r="IR18" s="118"/>
      <c r="IS18" s="118"/>
      <c r="IT18" s="118"/>
      <c r="IU18" s="118"/>
    </row>
    <row r="19" spans="1:255" s="61" customFormat="1" ht="63" customHeight="1">
      <c r="A19" s="75">
        <v>15</v>
      </c>
      <c r="B19" s="83"/>
      <c r="C19" s="91" t="s">
        <v>137</v>
      </c>
      <c r="D19" s="85">
        <v>400</v>
      </c>
      <c r="E19" s="85">
        <v>0</v>
      </c>
      <c r="F19" s="85">
        <v>400</v>
      </c>
      <c r="G19" s="103">
        <v>0</v>
      </c>
      <c r="H19" s="104" t="s">
        <v>138</v>
      </c>
      <c r="I19" s="116" t="s">
        <v>139</v>
      </c>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c r="HS19" s="118"/>
      <c r="HT19" s="118"/>
      <c r="HU19" s="118"/>
      <c r="HV19" s="118"/>
      <c r="HW19" s="118"/>
      <c r="HX19" s="118"/>
      <c r="HY19" s="118"/>
      <c r="HZ19" s="118"/>
      <c r="IA19" s="118"/>
      <c r="IB19" s="118"/>
      <c r="IC19" s="118"/>
      <c r="ID19" s="118"/>
      <c r="IE19" s="118"/>
      <c r="IF19" s="118"/>
      <c r="IG19" s="118"/>
      <c r="IH19" s="118"/>
      <c r="II19" s="118"/>
      <c r="IJ19" s="118"/>
      <c r="IK19" s="118"/>
      <c r="IL19" s="118"/>
      <c r="IM19" s="118"/>
      <c r="IN19" s="118"/>
      <c r="IO19" s="118"/>
      <c r="IP19" s="118"/>
      <c r="IQ19" s="118"/>
      <c r="IR19" s="118"/>
      <c r="IS19" s="118"/>
      <c r="IT19" s="118"/>
      <c r="IU19" s="118"/>
    </row>
    <row r="20" spans="1:9" s="60" customFormat="1" ht="117.75" customHeight="1">
      <c r="A20" s="75">
        <v>16</v>
      </c>
      <c r="B20" s="83"/>
      <c r="C20" s="88" t="s">
        <v>140</v>
      </c>
      <c r="D20" s="89">
        <v>2515</v>
      </c>
      <c r="E20" s="108">
        <v>1090</v>
      </c>
      <c r="F20" s="108">
        <f>D20-E20</f>
        <v>1425</v>
      </c>
      <c r="G20" s="99">
        <f>E20/D20</f>
        <v>0.43339960238568587</v>
      </c>
      <c r="H20" s="104" t="s">
        <v>141</v>
      </c>
      <c r="I20" s="100" t="s">
        <v>142</v>
      </c>
    </row>
    <row r="21" spans="1:9" s="62" customFormat="1" ht="102" customHeight="1">
      <c r="A21" s="75">
        <v>17</v>
      </c>
      <c r="B21" s="92" t="s">
        <v>143</v>
      </c>
      <c r="C21" s="88" t="s">
        <v>144</v>
      </c>
      <c r="D21" s="87">
        <v>871</v>
      </c>
      <c r="E21" s="87">
        <v>871</v>
      </c>
      <c r="F21" s="87">
        <v>0</v>
      </c>
      <c r="G21" s="105">
        <v>1</v>
      </c>
      <c r="H21" s="109" t="s">
        <v>145</v>
      </c>
      <c r="I21" s="109" t="s">
        <v>146</v>
      </c>
    </row>
    <row r="22" spans="1:9" s="60" customFormat="1" ht="112.5" customHeight="1">
      <c r="A22" s="75">
        <v>18</v>
      </c>
      <c r="B22" s="92" t="s">
        <v>147</v>
      </c>
      <c r="C22" s="88" t="s">
        <v>148</v>
      </c>
      <c r="D22" s="89">
        <v>1326</v>
      </c>
      <c r="E22" s="78">
        <f>D22-F22</f>
        <v>360.5</v>
      </c>
      <c r="F22" s="106">
        <v>965.5</v>
      </c>
      <c r="G22" s="99">
        <f>E22/D22</f>
        <v>0.2718702865761689</v>
      </c>
      <c r="H22" s="100" t="s">
        <v>149</v>
      </c>
      <c r="I22" s="100" t="s">
        <v>150</v>
      </c>
    </row>
    <row r="23" spans="1:9" s="59" customFormat="1" ht="81" customHeight="1">
      <c r="A23" s="75">
        <v>19</v>
      </c>
      <c r="B23" s="93" t="s">
        <v>151</v>
      </c>
      <c r="C23" s="94" t="s">
        <v>152</v>
      </c>
      <c r="D23" s="95">
        <v>1673</v>
      </c>
      <c r="E23" s="95">
        <v>0</v>
      </c>
      <c r="F23" s="95">
        <v>1673</v>
      </c>
      <c r="G23" s="110">
        <v>0</v>
      </c>
      <c r="H23" s="94" t="s">
        <v>153</v>
      </c>
      <c r="I23" s="94" t="s">
        <v>154</v>
      </c>
    </row>
    <row r="24" spans="1:9" s="60" customFormat="1" ht="118.5" customHeight="1">
      <c r="A24" s="75">
        <v>20</v>
      </c>
      <c r="B24" s="92" t="s">
        <v>155</v>
      </c>
      <c r="C24" s="88" t="s">
        <v>156</v>
      </c>
      <c r="D24" s="89">
        <v>1000</v>
      </c>
      <c r="E24" s="111">
        <v>1000</v>
      </c>
      <c r="F24" s="106">
        <v>0</v>
      </c>
      <c r="G24" s="99">
        <f>E24/D24</f>
        <v>1</v>
      </c>
      <c r="H24" s="100" t="s">
        <v>157</v>
      </c>
      <c r="I24" s="100" t="s">
        <v>158</v>
      </c>
    </row>
    <row r="25" spans="2:7" s="60" customFormat="1" ht="13.5">
      <c r="B25" s="96"/>
      <c r="D25" s="97"/>
      <c r="E25" s="97"/>
      <c r="F25" s="97"/>
      <c r="G25" s="112"/>
    </row>
    <row r="26" spans="2:7" s="60" customFormat="1" ht="13.5">
      <c r="B26" s="96"/>
      <c r="D26" s="97"/>
      <c r="E26" s="97"/>
      <c r="F26" s="97"/>
      <c r="G26" s="112"/>
    </row>
    <row r="27" spans="2:7" s="60" customFormat="1" ht="13.5">
      <c r="B27" s="96"/>
      <c r="D27" s="97"/>
      <c r="E27" s="97"/>
      <c r="F27" s="97"/>
      <c r="G27" s="112"/>
    </row>
    <row r="28" spans="2:7" s="60" customFormat="1" ht="13.5">
      <c r="B28" s="96"/>
      <c r="D28" s="97"/>
      <c r="E28" s="97"/>
      <c r="F28" s="97"/>
      <c r="G28" s="112"/>
    </row>
    <row r="29" spans="2:7" s="60" customFormat="1" ht="13.5">
      <c r="B29" s="96"/>
      <c r="D29" s="97"/>
      <c r="E29" s="97"/>
      <c r="F29" s="97"/>
      <c r="G29" s="112"/>
    </row>
    <row r="30" spans="2:7" s="60" customFormat="1" ht="13.5">
      <c r="B30" s="96"/>
      <c r="D30" s="97"/>
      <c r="E30" s="97"/>
      <c r="F30" s="97"/>
      <c r="G30" s="112"/>
    </row>
    <row r="31" spans="2:7" s="60" customFormat="1" ht="13.5">
      <c r="B31" s="96"/>
      <c r="D31" s="97"/>
      <c r="E31" s="97"/>
      <c r="F31" s="97"/>
      <c r="G31" s="112"/>
    </row>
    <row r="32" spans="2:7" s="60" customFormat="1" ht="13.5">
      <c r="B32" s="96"/>
      <c r="D32" s="97"/>
      <c r="E32" s="97"/>
      <c r="F32" s="97"/>
      <c r="G32" s="112"/>
    </row>
    <row r="33" spans="2:7" s="60" customFormat="1" ht="13.5">
      <c r="B33" s="96"/>
      <c r="D33" s="97"/>
      <c r="E33" s="97"/>
      <c r="F33" s="97"/>
      <c r="G33" s="112"/>
    </row>
    <row r="34" spans="2:7" s="60" customFormat="1" ht="13.5">
      <c r="B34" s="96"/>
      <c r="D34" s="97"/>
      <c r="E34" s="97"/>
      <c r="F34" s="97"/>
      <c r="G34" s="112"/>
    </row>
    <row r="35" spans="2:7" s="60" customFormat="1" ht="13.5">
      <c r="B35" s="96"/>
      <c r="D35" s="97"/>
      <c r="E35" s="97"/>
      <c r="F35" s="97"/>
      <c r="G35" s="112"/>
    </row>
    <row r="36" spans="2:7" s="60" customFormat="1" ht="13.5">
      <c r="B36" s="96"/>
      <c r="D36" s="97"/>
      <c r="E36" s="97"/>
      <c r="F36" s="97"/>
      <c r="G36" s="112"/>
    </row>
    <row r="37" spans="2:7" s="60" customFormat="1" ht="13.5">
      <c r="B37" s="96"/>
      <c r="D37" s="97"/>
      <c r="E37" s="97"/>
      <c r="F37" s="97"/>
      <c r="G37" s="112"/>
    </row>
    <row r="38" spans="2:7" s="60" customFormat="1" ht="13.5">
      <c r="B38" s="96"/>
      <c r="D38" s="97"/>
      <c r="E38" s="97"/>
      <c r="F38" s="97"/>
      <c r="G38" s="112"/>
    </row>
    <row r="39" spans="2:7" s="60" customFormat="1" ht="13.5">
      <c r="B39" s="96"/>
      <c r="D39" s="97"/>
      <c r="E39" s="97"/>
      <c r="F39" s="97"/>
      <c r="G39" s="112"/>
    </row>
    <row r="40" spans="2:7" s="60" customFormat="1" ht="13.5">
      <c r="B40" s="96"/>
      <c r="D40" s="97"/>
      <c r="E40" s="97"/>
      <c r="F40" s="97"/>
      <c r="G40" s="112"/>
    </row>
    <row r="41" spans="2:7" s="60" customFormat="1" ht="13.5">
      <c r="B41" s="96"/>
      <c r="D41" s="97"/>
      <c r="E41" s="97"/>
      <c r="F41" s="97"/>
      <c r="G41" s="112"/>
    </row>
    <row r="42" spans="2:7" s="60" customFormat="1" ht="13.5">
      <c r="B42" s="96"/>
      <c r="D42" s="97"/>
      <c r="E42" s="97"/>
      <c r="F42" s="97"/>
      <c r="G42" s="112"/>
    </row>
    <row r="43" spans="2:7" s="60" customFormat="1" ht="13.5">
      <c r="B43" s="96"/>
      <c r="D43" s="97"/>
      <c r="E43" s="97"/>
      <c r="F43" s="97"/>
      <c r="G43" s="112"/>
    </row>
    <row r="44" spans="2:7" s="60" customFormat="1" ht="13.5">
      <c r="B44" s="96"/>
      <c r="D44" s="97"/>
      <c r="E44" s="97"/>
      <c r="F44" s="97"/>
      <c r="G44" s="112"/>
    </row>
    <row r="45" spans="2:7" s="60" customFormat="1" ht="13.5">
      <c r="B45" s="96"/>
      <c r="D45" s="97"/>
      <c r="E45" s="97"/>
      <c r="F45" s="97"/>
      <c r="G45" s="112"/>
    </row>
    <row r="46" spans="2:7" s="60" customFormat="1" ht="13.5">
      <c r="B46" s="96"/>
      <c r="D46" s="97"/>
      <c r="E46" s="97"/>
      <c r="F46" s="97"/>
      <c r="G46" s="112"/>
    </row>
    <row r="47" spans="2:7" s="60" customFormat="1" ht="13.5">
      <c r="B47" s="96"/>
      <c r="D47" s="97"/>
      <c r="E47" s="97"/>
      <c r="F47" s="97"/>
      <c r="G47" s="112"/>
    </row>
  </sheetData>
  <sheetProtection/>
  <mergeCells count="6">
    <mergeCell ref="A1:B1"/>
    <mergeCell ref="B2:I2"/>
    <mergeCell ref="B5:B6"/>
    <mergeCell ref="B10:B11"/>
    <mergeCell ref="B14:B15"/>
    <mergeCell ref="B17:B20"/>
  </mergeCells>
  <printOptions horizontalCentered="1"/>
  <pageMargins left="0.3145833333333333" right="0.3145833333333333" top="0.5506944444444445" bottom="0.15694444444444444" header="0.3541666666666667" footer="0.07847222222222222"/>
  <pageSetup horizontalDpi="600" verticalDpi="600" orientation="landscape" paperSize="9"/>
  <headerFooter scaleWithDoc="0" alignWithMargins="0">
    <oddFooter>&amp;C&amp;"宋体"&amp;12第 &amp;P 页，共 &amp;N 页</oddFooter>
  </headerFooter>
</worksheet>
</file>

<file path=xl/worksheets/sheet5.xml><?xml version="1.0" encoding="utf-8"?>
<worksheet xmlns="http://schemas.openxmlformats.org/spreadsheetml/2006/main" xmlns:r="http://schemas.openxmlformats.org/officeDocument/2006/relationships">
  <dimension ref="A1:G82"/>
  <sheetViews>
    <sheetView zoomScale="120" zoomScaleNormal="120" zoomScaleSheetLayoutView="100" workbookViewId="0" topLeftCell="A1">
      <selection activeCell="J11" sqref="J11"/>
    </sheetView>
  </sheetViews>
  <sheetFormatPr defaultColWidth="8.00390625" defaultRowHeight="14.25"/>
  <cols>
    <col min="1" max="1" width="6.25390625" style="5" customWidth="1"/>
    <col min="2" max="2" width="36.625" style="6" customWidth="1"/>
    <col min="3" max="5" width="9.25390625" style="7" customWidth="1"/>
    <col min="6" max="6" width="11.75390625" style="8" customWidth="1"/>
    <col min="7" max="7" width="38.875" style="0" customWidth="1"/>
  </cols>
  <sheetData>
    <row r="1" spans="1:7" ht="20.25">
      <c r="A1" s="9" t="s">
        <v>7</v>
      </c>
      <c r="B1" s="9"/>
      <c r="C1" s="10"/>
      <c r="D1" s="10"/>
      <c r="E1" s="10"/>
      <c r="F1" s="27"/>
      <c r="G1" s="28"/>
    </row>
    <row r="2" spans="1:7" ht="33" customHeight="1">
      <c r="A2" s="11" t="s">
        <v>8</v>
      </c>
      <c r="B2" s="11"/>
      <c r="C2" s="11"/>
      <c r="D2" s="11"/>
      <c r="E2" s="11"/>
      <c r="F2" s="11"/>
      <c r="G2" s="11"/>
    </row>
    <row r="3" spans="1:7" ht="21" customHeight="1">
      <c r="A3" s="12"/>
      <c r="B3" s="12"/>
      <c r="C3" s="12"/>
      <c r="D3" s="12"/>
      <c r="E3" s="12"/>
      <c r="F3" s="29"/>
      <c r="G3" s="30" t="s">
        <v>78</v>
      </c>
    </row>
    <row r="4" spans="1:7" s="1" customFormat="1" ht="24" customHeight="1">
      <c r="A4" s="13" t="s">
        <v>79</v>
      </c>
      <c r="B4" s="14" t="s">
        <v>159</v>
      </c>
      <c r="C4" s="15" t="s">
        <v>82</v>
      </c>
      <c r="D4" s="15" t="s">
        <v>83</v>
      </c>
      <c r="E4" s="15" t="s">
        <v>84</v>
      </c>
      <c r="F4" s="14" t="s">
        <v>80</v>
      </c>
      <c r="G4" s="14" t="s">
        <v>160</v>
      </c>
    </row>
    <row r="5" spans="1:7" s="2" customFormat="1" ht="42.75" customHeight="1">
      <c r="A5" s="16">
        <v>1</v>
      </c>
      <c r="B5" s="17" t="s">
        <v>161</v>
      </c>
      <c r="C5" s="18">
        <v>179</v>
      </c>
      <c r="D5" s="19">
        <f aca="true" t="shared" si="0" ref="D5:D18">C5-E5</f>
        <v>0</v>
      </c>
      <c r="E5" s="18">
        <v>179</v>
      </c>
      <c r="F5" s="31" t="s">
        <v>162</v>
      </c>
      <c r="G5" s="17" t="s">
        <v>163</v>
      </c>
    </row>
    <row r="6" spans="1:7" s="2" customFormat="1" ht="45" customHeight="1">
      <c r="A6" s="16">
        <v>2</v>
      </c>
      <c r="B6" s="17" t="s">
        <v>164</v>
      </c>
      <c r="C6" s="18">
        <v>650</v>
      </c>
      <c r="D6" s="19">
        <f t="shared" si="0"/>
        <v>135</v>
      </c>
      <c r="E6" s="18">
        <v>515</v>
      </c>
      <c r="F6" s="32" t="s">
        <v>117</v>
      </c>
      <c r="G6" s="33"/>
    </row>
    <row r="7" spans="1:7" s="2" customFormat="1" ht="45" customHeight="1">
      <c r="A7" s="16">
        <v>3</v>
      </c>
      <c r="B7" s="17" t="s">
        <v>165</v>
      </c>
      <c r="C7" s="20">
        <v>1140</v>
      </c>
      <c r="D7" s="19">
        <f t="shared" si="0"/>
        <v>870</v>
      </c>
      <c r="E7" s="18">
        <v>270</v>
      </c>
      <c r="F7" s="34"/>
      <c r="G7" s="33"/>
    </row>
    <row r="8" spans="1:7" s="3" customFormat="1" ht="43.5" customHeight="1">
      <c r="A8" s="16">
        <v>4</v>
      </c>
      <c r="B8" s="17" t="s">
        <v>166</v>
      </c>
      <c r="C8" s="18">
        <v>600</v>
      </c>
      <c r="D8" s="19">
        <f t="shared" si="0"/>
        <v>500</v>
      </c>
      <c r="E8" s="18">
        <v>100</v>
      </c>
      <c r="F8" s="32" t="s">
        <v>167</v>
      </c>
      <c r="G8" s="35"/>
    </row>
    <row r="9" spans="1:7" s="3" customFormat="1" ht="36" customHeight="1">
      <c r="A9" s="16">
        <v>5</v>
      </c>
      <c r="B9" s="17" t="s">
        <v>168</v>
      </c>
      <c r="C9" s="18">
        <v>700</v>
      </c>
      <c r="D9" s="19">
        <f t="shared" si="0"/>
        <v>700</v>
      </c>
      <c r="E9" s="18">
        <v>0</v>
      </c>
      <c r="F9" s="36"/>
      <c r="G9" s="37"/>
    </row>
    <row r="10" spans="1:7" s="3" customFormat="1" ht="37.5" customHeight="1">
      <c r="A10" s="16">
        <v>6</v>
      </c>
      <c r="B10" s="17" t="s">
        <v>169</v>
      </c>
      <c r="C10" s="18">
        <v>100</v>
      </c>
      <c r="D10" s="19">
        <f t="shared" si="0"/>
        <v>0</v>
      </c>
      <c r="E10" s="18">
        <v>100</v>
      </c>
      <c r="F10" s="36"/>
      <c r="G10" s="38" t="s">
        <v>170</v>
      </c>
    </row>
    <row r="11" spans="1:7" s="3" customFormat="1" ht="34.5" customHeight="1">
      <c r="A11" s="16">
        <v>7</v>
      </c>
      <c r="B11" s="17" t="s">
        <v>171</v>
      </c>
      <c r="C11" s="18">
        <v>100</v>
      </c>
      <c r="D11" s="19">
        <f t="shared" si="0"/>
        <v>0</v>
      </c>
      <c r="E11" s="18">
        <v>100</v>
      </c>
      <c r="F11" s="34"/>
      <c r="G11" s="39"/>
    </row>
    <row r="12" spans="1:7" s="3" customFormat="1" ht="58.5" customHeight="1">
      <c r="A12" s="16">
        <v>8</v>
      </c>
      <c r="B12" s="17" t="s">
        <v>172</v>
      </c>
      <c r="C12" s="18">
        <v>200</v>
      </c>
      <c r="D12" s="19">
        <f t="shared" si="0"/>
        <v>0</v>
      </c>
      <c r="E12" s="18">
        <v>200</v>
      </c>
      <c r="F12" s="31" t="s">
        <v>173</v>
      </c>
      <c r="G12" s="40" t="s">
        <v>174</v>
      </c>
    </row>
    <row r="13" spans="1:7" s="2" customFormat="1" ht="54.75" customHeight="1">
      <c r="A13" s="16">
        <v>9</v>
      </c>
      <c r="B13" s="17" t="s">
        <v>172</v>
      </c>
      <c r="C13" s="18">
        <v>400</v>
      </c>
      <c r="D13" s="19">
        <f t="shared" si="0"/>
        <v>166</v>
      </c>
      <c r="E13" s="18">
        <v>234</v>
      </c>
      <c r="F13" s="31" t="s">
        <v>175</v>
      </c>
      <c r="G13" s="41" t="s">
        <v>174</v>
      </c>
    </row>
    <row r="14" spans="1:7" s="3" customFormat="1" ht="63.75" customHeight="1">
      <c r="A14" s="16">
        <v>10</v>
      </c>
      <c r="B14" s="17" t="s">
        <v>172</v>
      </c>
      <c r="C14" s="18">
        <v>160</v>
      </c>
      <c r="D14" s="19">
        <f t="shared" si="0"/>
        <v>0</v>
      </c>
      <c r="E14" s="18">
        <v>160</v>
      </c>
      <c r="F14" s="31" t="s">
        <v>176</v>
      </c>
      <c r="G14" s="42"/>
    </row>
    <row r="15" spans="1:7" s="3" customFormat="1" ht="61.5" customHeight="1">
      <c r="A15" s="16">
        <v>11</v>
      </c>
      <c r="B15" s="17" t="s">
        <v>172</v>
      </c>
      <c r="C15" s="18">
        <v>160</v>
      </c>
      <c r="D15" s="19">
        <f t="shared" si="0"/>
        <v>0</v>
      </c>
      <c r="E15" s="18">
        <v>160</v>
      </c>
      <c r="F15" s="31" t="s">
        <v>177</v>
      </c>
      <c r="G15" s="43"/>
    </row>
    <row r="16" spans="1:7" s="2" customFormat="1" ht="49.5" customHeight="1">
      <c r="A16" s="16">
        <v>12</v>
      </c>
      <c r="B16" s="17" t="s">
        <v>178</v>
      </c>
      <c r="C16" s="18">
        <v>107</v>
      </c>
      <c r="D16" s="19">
        <f t="shared" si="0"/>
        <v>107</v>
      </c>
      <c r="E16" s="18">
        <v>0</v>
      </c>
      <c r="F16" s="31" t="s">
        <v>179</v>
      </c>
      <c r="G16" s="33"/>
    </row>
    <row r="17" spans="1:7" s="3" customFormat="1" ht="49.5" customHeight="1">
      <c r="A17" s="16">
        <v>13</v>
      </c>
      <c r="B17" s="17" t="s">
        <v>180</v>
      </c>
      <c r="C17" s="18">
        <v>300</v>
      </c>
      <c r="D17" s="19">
        <f t="shared" si="0"/>
        <v>300</v>
      </c>
      <c r="E17" s="18">
        <v>0</v>
      </c>
      <c r="F17" s="31" t="s">
        <v>181</v>
      </c>
      <c r="G17" s="35"/>
    </row>
    <row r="18" spans="1:7" s="2" customFormat="1" ht="37.5" customHeight="1">
      <c r="A18" s="16">
        <v>14</v>
      </c>
      <c r="B18" s="17" t="s">
        <v>182</v>
      </c>
      <c r="C18" s="18">
        <v>100</v>
      </c>
      <c r="D18" s="19">
        <f t="shared" si="0"/>
        <v>70</v>
      </c>
      <c r="E18" s="18">
        <v>30</v>
      </c>
      <c r="F18" s="31" t="s">
        <v>183</v>
      </c>
      <c r="G18" s="33"/>
    </row>
    <row r="19" spans="1:7" s="4" customFormat="1" ht="49.5" customHeight="1">
      <c r="A19" s="16">
        <v>15</v>
      </c>
      <c r="B19" s="17" t="s">
        <v>184</v>
      </c>
      <c r="C19" s="18">
        <v>124</v>
      </c>
      <c r="D19" s="19">
        <f aca="true" t="shared" si="1" ref="D19:D27">C19-E19</f>
        <v>39</v>
      </c>
      <c r="E19" s="18">
        <v>85</v>
      </c>
      <c r="F19" s="31" t="s">
        <v>185</v>
      </c>
      <c r="G19" s="33"/>
    </row>
    <row r="20" spans="1:7" s="4" customFormat="1" ht="49.5" customHeight="1">
      <c r="A20" s="16">
        <v>16</v>
      </c>
      <c r="B20" s="17" t="s">
        <v>186</v>
      </c>
      <c r="C20" s="18">
        <v>200</v>
      </c>
      <c r="D20" s="19">
        <f t="shared" si="1"/>
        <v>0</v>
      </c>
      <c r="E20" s="18">
        <v>200</v>
      </c>
      <c r="F20" s="31" t="s">
        <v>187</v>
      </c>
      <c r="G20" s="44" t="s">
        <v>188</v>
      </c>
    </row>
    <row r="21" spans="1:7" s="2" customFormat="1" ht="43.5" customHeight="1">
      <c r="A21" s="16">
        <v>17</v>
      </c>
      <c r="B21" s="17" t="s">
        <v>189</v>
      </c>
      <c r="C21" s="18">
        <v>290</v>
      </c>
      <c r="D21" s="19">
        <f t="shared" si="1"/>
        <v>290</v>
      </c>
      <c r="E21" s="18">
        <v>0</v>
      </c>
      <c r="F21" s="32" t="s">
        <v>190</v>
      </c>
      <c r="G21" s="33"/>
    </row>
    <row r="22" spans="1:7" s="2" customFormat="1" ht="43.5" customHeight="1">
      <c r="A22" s="16">
        <v>18</v>
      </c>
      <c r="B22" s="17" t="s">
        <v>191</v>
      </c>
      <c r="C22" s="18">
        <v>290</v>
      </c>
      <c r="D22" s="19">
        <f t="shared" si="1"/>
        <v>290</v>
      </c>
      <c r="E22" s="18">
        <v>0</v>
      </c>
      <c r="F22" s="34"/>
      <c r="G22" s="33"/>
    </row>
    <row r="23" spans="1:7" s="2" customFormat="1" ht="37.5" customHeight="1">
      <c r="A23" s="16">
        <v>19</v>
      </c>
      <c r="B23" s="17" t="s">
        <v>192</v>
      </c>
      <c r="C23" s="18">
        <v>1670</v>
      </c>
      <c r="D23" s="19">
        <f t="shared" si="1"/>
        <v>1553</v>
      </c>
      <c r="E23" s="18">
        <v>117</v>
      </c>
      <c r="F23" s="45" t="s">
        <v>95</v>
      </c>
      <c r="G23" s="46" t="s">
        <v>193</v>
      </c>
    </row>
    <row r="24" spans="1:7" s="4" customFormat="1" ht="36" customHeight="1">
      <c r="A24" s="16">
        <v>20</v>
      </c>
      <c r="B24" s="17" t="s">
        <v>194</v>
      </c>
      <c r="C24" s="18">
        <v>285</v>
      </c>
      <c r="D24" s="19">
        <f t="shared" si="1"/>
        <v>0</v>
      </c>
      <c r="E24" s="18">
        <v>285</v>
      </c>
      <c r="F24" s="47"/>
      <c r="G24" s="48"/>
    </row>
    <row r="25" spans="1:7" s="2" customFormat="1" ht="63" customHeight="1">
      <c r="A25" s="16">
        <v>21</v>
      </c>
      <c r="B25" s="17" t="s">
        <v>195</v>
      </c>
      <c r="C25" s="18">
        <v>300</v>
      </c>
      <c r="D25" s="19">
        <f t="shared" si="1"/>
        <v>0</v>
      </c>
      <c r="E25" s="18">
        <v>300</v>
      </c>
      <c r="F25" s="47"/>
      <c r="G25" s="49" t="s">
        <v>196</v>
      </c>
    </row>
    <row r="26" spans="1:7" s="2" customFormat="1" ht="40.5" customHeight="1">
      <c r="A26" s="16">
        <v>22</v>
      </c>
      <c r="B26" s="17" t="s">
        <v>197</v>
      </c>
      <c r="C26" s="18">
        <v>236</v>
      </c>
      <c r="D26" s="19">
        <f t="shared" si="1"/>
        <v>189</v>
      </c>
      <c r="E26" s="18">
        <v>47</v>
      </c>
      <c r="F26" s="50"/>
      <c r="G26" s="51"/>
    </row>
    <row r="27" spans="1:7" s="2" customFormat="1" ht="40.5" customHeight="1">
      <c r="A27" s="16">
        <v>23</v>
      </c>
      <c r="B27" s="17" t="s">
        <v>198</v>
      </c>
      <c r="C27" s="18">
        <v>1578</v>
      </c>
      <c r="D27" s="19">
        <f t="shared" si="1"/>
        <v>1578</v>
      </c>
      <c r="E27" s="18">
        <v>0</v>
      </c>
      <c r="F27" s="31" t="s">
        <v>199</v>
      </c>
      <c r="G27" s="51"/>
    </row>
    <row r="28" spans="1:7" s="2" customFormat="1" ht="39.75" customHeight="1">
      <c r="A28" s="16">
        <v>24</v>
      </c>
      <c r="B28" s="17" t="s">
        <v>200</v>
      </c>
      <c r="C28" s="18">
        <v>500</v>
      </c>
      <c r="D28" s="19">
        <f aca="true" t="shared" si="2" ref="D28:D59">C28-E28</f>
        <v>234</v>
      </c>
      <c r="E28" s="18">
        <v>266</v>
      </c>
      <c r="F28" s="31" t="s">
        <v>102</v>
      </c>
      <c r="G28" s="46" t="s">
        <v>201</v>
      </c>
    </row>
    <row r="29" spans="1:7" s="2" customFormat="1" ht="48.75" customHeight="1">
      <c r="A29" s="16">
        <v>25</v>
      </c>
      <c r="B29" s="17" t="s">
        <v>202</v>
      </c>
      <c r="C29" s="20">
        <v>1854</v>
      </c>
      <c r="D29" s="19">
        <f t="shared" si="2"/>
        <v>871</v>
      </c>
      <c r="E29" s="18">
        <v>983</v>
      </c>
      <c r="F29" s="31"/>
      <c r="G29" s="48"/>
    </row>
    <row r="30" spans="1:7" s="2" customFormat="1" ht="49.5" customHeight="1">
      <c r="A30" s="16">
        <v>26</v>
      </c>
      <c r="B30" s="17" t="s">
        <v>203</v>
      </c>
      <c r="C30" s="18">
        <v>1376</v>
      </c>
      <c r="D30" s="19">
        <f t="shared" si="2"/>
        <v>0</v>
      </c>
      <c r="E30" s="18">
        <v>1376</v>
      </c>
      <c r="F30" s="31"/>
      <c r="G30" s="49" t="s">
        <v>204</v>
      </c>
    </row>
    <row r="31" spans="1:7" s="2" customFormat="1" ht="49.5" customHeight="1">
      <c r="A31" s="16">
        <v>27</v>
      </c>
      <c r="B31" s="17" t="s">
        <v>205</v>
      </c>
      <c r="C31" s="18">
        <v>258</v>
      </c>
      <c r="D31" s="19">
        <f t="shared" si="2"/>
        <v>0</v>
      </c>
      <c r="E31" s="18">
        <v>258</v>
      </c>
      <c r="F31" s="31" t="s">
        <v>102</v>
      </c>
      <c r="G31" s="44" t="s">
        <v>206</v>
      </c>
    </row>
    <row r="32" spans="1:7" s="2" customFormat="1" ht="49.5" customHeight="1">
      <c r="A32" s="16">
        <v>28</v>
      </c>
      <c r="B32" s="17" t="s">
        <v>207</v>
      </c>
      <c r="C32" s="18">
        <v>300</v>
      </c>
      <c r="D32" s="19">
        <f t="shared" si="2"/>
        <v>245</v>
      </c>
      <c r="E32" s="18">
        <v>55</v>
      </c>
      <c r="F32" s="32" t="s">
        <v>208</v>
      </c>
      <c r="G32" s="51"/>
    </row>
    <row r="33" spans="1:7" s="2" customFormat="1" ht="58.5" customHeight="1">
      <c r="A33" s="16">
        <v>29</v>
      </c>
      <c r="B33" s="17" t="s">
        <v>209</v>
      </c>
      <c r="C33" s="18">
        <v>215</v>
      </c>
      <c r="D33" s="19">
        <f t="shared" si="2"/>
        <v>68</v>
      </c>
      <c r="E33" s="18">
        <v>147</v>
      </c>
      <c r="F33" s="34"/>
      <c r="G33" s="44" t="s">
        <v>210</v>
      </c>
    </row>
    <row r="34" spans="1:7" s="2" customFormat="1" ht="49.5" customHeight="1">
      <c r="A34" s="16">
        <v>30</v>
      </c>
      <c r="B34" s="17" t="s">
        <v>211</v>
      </c>
      <c r="C34" s="18">
        <v>100</v>
      </c>
      <c r="D34" s="19">
        <f t="shared" si="2"/>
        <v>0</v>
      </c>
      <c r="E34" s="18">
        <v>100</v>
      </c>
      <c r="F34" s="31" t="s">
        <v>113</v>
      </c>
      <c r="G34" s="49" t="s">
        <v>212</v>
      </c>
    </row>
    <row r="35" spans="1:7" s="2" customFormat="1" ht="49.5" customHeight="1">
      <c r="A35" s="16">
        <v>31</v>
      </c>
      <c r="B35" s="17" t="s">
        <v>213</v>
      </c>
      <c r="C35" s="18">
        <v>408</v>
      </c>
      <c r="D35" s="19">
        <f t="shared" si="2"/>
        <v>218</v>
      </c>
      <c r="E35" s="18">
        <v>190</v>
      </c>
      <c r="F35" s="31"/>
      <c r="G35" s="51"/>
    </row>
    <row r="36" spans="1:7" s="2" customFormat="1" ht="49.5" customHeight="1">
      <c r="A36" s="16">
        <v>32</v>
      </c>
      <c r="B36" s="17" t="s">
        <v>214</v>
      </c>
      <c r="C36" s="18">
        <v>190</v>
      </c>
      <c r="D36" s="19">
        <f t="shared" si="2"/>
        <v>190</v>
      </c>
      <c r="E36" s="18">
        <v>0</v>
      </c>
      <c r="F36" s="31"/>
      <c r="G36" s="51"/>
    </row>
    <row r="37" spans="1:7" s="2" customFormat="1" ht="49.5" customHeight="1">
      <c r="A37" s="16">
        <v>33</v>
      </c>
      <c r="B37" s="17" t="s">
        <v>215</v>
      </c>
      <c r="C37" s="18">
        <v>151</v>
      </c>
      <c r="D37" s="19">
        <f t="shared" si="2"/>
        <v>151</v>
      </c>
      <c r="E37" s="18">
        <v>0</v>
      </c>
      <c r="F37" s="31"/>
      <c r="G37" s="51"/>
    </row>
    <row r="38" spans="1:7" s="2" customFormat="1" ht="49.5" customHeight="1">
      <c r="A38" s="16">
        <v>34</v>
      </c>
      <c r="B38" s="17" t="s">
        <v>216</v>
      </c>
      <c r="C38" s="20">
        <v>1000</v>
      </c>
      <c r="D38" s="19">
        <f t="shared" si="2"/>
        <v>1000</v>
      </c>
      <c r="E38" s="18">
        <v>0</v>
      </c>
      <c r="F38" s="31" t="s">
        <v>88</v>
      </c>
      <c r="G38" s="51"/>
    </row>
    <row r="39" spans="1:7" s="2" customFormat="1" ht="49.5" customHeight="1">
      <c r="A39" s="16">
        <v>35</v>
      </c>
      <c r="B39" s="17" t="s">
        <v>217</v>
      </c>
      <c r="C39" s="18">
        <v>299</v>
      </c>
      <c r="D39" s="19">
        <f t="shared" si="2"/>
        <v>164</v>
      </c>
      <c r="E39" s="18">
        <v>135</v>
      </c>
      <c r="F39" s="31" t="s">
        <v>88</v>
      </c>
      <c r="G39" s="51"/>
    </row>
    <row r="40" spans="1:7" s="2" customFormat="1" ht="49.5" customHeight="1">
      <c r="A40" s="16">
        <v>36</v>
      </c>
      <c r="B40" s="17" t="s">
        <v>218</v>
      </c>
      <c r="C40" s="18">
        <v>300</v>
      </c>
      <c r="D40" s="19">
        <v>150</v>
      </c>
      <c r="E40" s="18">
        <f>SUM(C40-D40)</f>
        <v>150</v>
      </c>
      <c r="F40" s="31" t="s">
        <v>219</v>
      </c>
      <c r="G40" s="51"/>
    </row>
    <row r="41" spans="1:7" s="2" customFormat="1" ht="42.75" customHeight="1">
      <c r="A41" s="16">
        <v>37</v>
      </c>
      <c r="B41" s="17" t="s">
        <v>220</v>
      </c>
      <c r="C41" s="18">
        <v>117</v>
      </c>
      <c r="D41" s="19">
        <f t="shared" si="2"/>
        <v>66</v>
      </c>
      <c r="E41" s="18">
        <v>51</v>
      </c>
      <c r="F41" s="31" t="s">
        <v>221</v>
      </c>
      <c r="G41" s="51"/>
    </row>
    <row r="42" spans="1:7" s="2" customFormat="1" ht="42.75" customHeight="1">
      <c r="A42" s="16">
        <v>38</v>
      </c>
      <c r="B42" s="17" t="s">
        <v>220</v>
      </c>
      <c r="C42" s="18">
        <v>130</v>
      </c>
      <c r="D42" s="19">
        <v>62.89</v>
      </c>
      <c r="E42" s="52">
        <f>SUM(C42-D42)</f>
        <v>67.11</v>
      </c>
      <c r="F42" s="31" t="s">
        <v>222</v>
      </c>
      <c r="G42" s="51"/>
    </row>
    <row r="43" spans="1:7" s="2" customFormat="1" ht="45.75" customHeight="1">
      <c r="A43" s="16">
        <v>39</v>
      </c>
      <c r="B43" s="17" t="s">
        <v>223</v>
      </c>
      <c r="C43" s="20">
        <v>1326</v>
      </c>
      <c r="D43" s="19">
        <f t="shared" si="2"/>
        <v>0</v>
      </c>
      <c r="E43" s="20">
        <v>1326</v>
      </c>
      <c r="F43" s="32" t="s">
        <v>147</v>
      </c>
      <c r="G43" s="49" t="s">
        <v>224</v>
      </c>
    </row>
    <row r="44" spans="1:7" s="2" customFormat="1" ht="40.5" customHeight="1">
      <c r="A44" s="16">
        <v>40</v>
      </c>
      <c r="B44" s="17" t="s">
        <v>225</v>
      </c>
      <c r="C44" s="18">
        <v>300</v>
      </c>
      <c r="D44" s="19">
        <f t="shared" si="2"/>
        <v>300</v>
      </c>
      <c r="E44" s="18">
        <v>0</v>
      </c>
      <c r="F44" s="36"/>
      <c r="G44" s="51"/>
    </row>
    <row r="45" spans="1:7" s="2" customFormat="1" ht="39" customHeight="1">
      <c r="A45" s="16">
        <v>41</v>
      </c>
      <c r="B45" s="17" t="s">
        <v>226</v>
      </c>
      <c r="C45" s="18">
        <v>135</v>
      </c>
      <c r="D45" s="19">
        <f t="shared" si="2"/>
        <v>135</v>
      </c>
      <c r="E45" s="18">
        <v>0</v>
      </c>
      <c r="F45" s="36"/>
      <c r="G45" s="51"/>
    </row>
    <row r="46" spans="1:7" s="4" customFormat="1" ht="63" customHeight="1">
      <c r="A46" s="16">
        <v>42</v>
      </c>
      <c r="B46" s="17" t="s">
        <v>227</v>
      </c>
      <c r="C46" s="18">
        <v>126</v>
      </c>
      <c r="D46" s="19">
        <f t="shared" si="2"/>
        <v>0</v>
      </c>
      <c r="E46" s="18">
        <v>126</v>
      </c>
      <c r="F46" s="34"/>
      <c r="G46" s="49" t="s">
        <v>228</v>
      </c>
    </row>
    <row r="47" spans="1:7" s="3" customFormat="1" ht="49.5" customHeight="1">
      <c r="A47" s="16">
        <v>43</v>
      </c>
      <c r="B47" s="17" t="s">
        <v>229</v>
      </c>
      <c r="C47" s="18">
        <v>271</v>
      </c>
      <c r="D47" s="19">
        <f t="shared" si="2"/>
        <v>271</v>
      </c>
      <c r="E47" s="18">
        <v>0</v>
      </c>
      <c r="F47" s="31" t="s">
        <v>127</v>
      </c>
      <c r="G47" s="35"/>
    </row>
    <row r="48" spans="1:7" s="2" customFormat="1" ht="49.5" customHeight="1">
      <c r="A48" s="16">
        <v>44</v>
      </c>
      <c r="B48" s="17" t="s">
        <v>230</v>
      </c>
      <c r="C48" s="20">
        <v>2515</v>
      </c>
      <c r="D48" s="19">
        <f t="shared" si="2"/>
        <v>2515</v>
      </c>
      <c r="E48" s="18">
        <v>0</v>
      </c>
      <c r="F48" s="32" t="s">
        <v>127</v>
      </c>
      <c r="G48" s="51"/>
    </row>
    <row r="49" spans="1:7" s="2" customFormat="1" ht="49.5" customHeight="1">
      <c r="A49" s="16">
        <v>45</v>
      </c>
      <c r="B49" s="17" t="s">
        <v>231</v>
      </c>
      <c r="C49" s="20">
        <v>1012</v>
      </c>
      <c r="D49" s="19">
        <f t="shared" si="2"/>
        <v>1012</v>
      </c>
      <c r="E49" s="18">
        <v>0</v>
      </c>
      <c r="F49" s="36"/>
      <c r="G49" s="51"/>
    </row>
    <row r="50" spans="1:7" s="3" customFormat="1" ht="40.5" customHeight="1">
      <c r="A50" s="16">
        <v>46</v>
      </c>
      <c r="B50" s="17" t="s">
        <v>232</v>
      </c>
      <c r="C50" s="18">
        <v>1376</v>
      </c>
      <c r="D50" s="19">
        <f t="shared" si="2"/>
        <v>716</v>
      </c>
      <c r="E50" s="18">
        <v>660</v>
      </c>
      <c r="F50" s="36"/>
      <c r="G50" s="35"/>
    </row>
    <row r="51" spans="1:7" s="3" customFormat="1" ht="42.75" customHeight="1">
      <c r="A51" s="16">
        <v>47</v>
      </c>
      <c r="B51" s="17" t="s">
        <v>233</v>
      </c>
      <c r="C51" s="18">
        <v>275</v>
      </c>
      <c r="D51" s="19">
        <f t="shared" si="2"/>
        <v>78</v>
      </c>
      <c r="E51" s="18">
        <v>197</v>
      </c>
      <c r="F51" s="36"/>
      <c r="G51" s="38" t="s">
        <v>234</v>
      </c>
    </row>
    <row r="52" spans="1:7" s="3" customFormat="1" ht="49.5" customHeight="1">
      <c r="A52" s="16">
        <v>48</v>
      </c>
      <c r="B52" s="17" t="s">
        <v>235</v>
      </c>
      <c r="C52" s="18">
        <v>200</v>
      </c>
      <c r="D52" s="19">
        <f t="shared" si="2"/>
        <v>158</v>
      </c>
      <c r="E52" s="18">
        <v>42</v>
      </c>
      <c r="F52" s="36"/>
      <c r="G52" s="39"/>
    </row>
    <row r="53" spans="1:7" s="3" customFormat="1" ht="42.75" customHeight="1">
      <c r="A53" s="16">
        <v>49</v>
      </c>
      <c r="B53" s="17" t="s">
        <v>236</v>
      </c>
      <c r="C53" s="18">
        <v>400</v>
      </c>
      <c r="D53" s="19">
        <f t="shared" si="2"/>
        <v>400</v>
      </c>
      <c r="E53" s="18">
        <v>0</v>
      </c>
      <c r="F53" s="36"/>
      <c r="G53" s="35"/>
    </row>
    <row r="54" spans="1:7" s="3" customFormat="1" ht="40.5" customHeight="1">
      <c r="A54" s="16">
        <v>50</v>
      </c>
      <c r="B54" s="17" t="s">
        <v>237</v>
      </c>
      <c r="C54" s="18">
        <v>141</v>
      </c>
      <c r="D54" s="19">
        <f t="shared" si="2"/>
        <v>141</v>
      </c>
      <c r="E54" s="18">
        <v>0</v>
      </c>
      <c r="F54" s="34"/>
      <c r="G54" s="35"/>
    </row>
    <row r="55" spans="1:7" s="3" customFormat="1" ht="49.5" customHeight="1">
      <c r="A55" s="16">
        <v>51</v>
      </c>
      <c r="B55" s="17" t="s">
        <v>238</v>
      </c>
      <c r="C55" s="18">
        <v>169</v>
      </c>
      <c r="D55" s="19">
        <f t="shared" si="2"/>
        <v>169</v>
      </c>
      <c r="E55" s="18">
        <v>0</v>
      </c>
      <c r="F55" s="31" t="s">
        <v>239</v>
      </c>
      <c r="G55" s="35"/>
    </row>
    <row r="56" spans="1:7" s="3" customFormat="1" ht="49.5" customHeight="1">
      <c r="A56" s="16">
        <v>52</v>
      </c>
      <c r="B56" s="17" t="s">
        <v>240</v>
      </c>
      <c r="C56" s="20">
        <v>1000</v>
      </c>
      <c r="D56" s="19">
        <f t="shared" si="2"/>
        <v>1000</v>
      </c>
      <c r="E56" s="18">
        <v>0</v>
      </c>
      <c r="F56" s="31" t="s">
        <v>155</v>
      </c>
      <c r="G56" s="35"/>
    </row>
    <row r="57" spans="1:7" ht="24" customHeight="1">
      <c r="A57" s="21"/>
      <c r="B57" s="22" t="s">
        <v>241</v>
      </c>
      <c r="C57" s="23">
        <f>SUM(C5:C56)</f>
        <v>26313</v>
      </c>
      <c r="D57" s="23">
        <f>SUM(D5:D56)</f>
        <v>17101.89</v>
      </c>
      <c r="E57" s="23">
        <f>SUM(E5:E56)</f>
        <v>9211.11</v>
      </c>
      <c r="F57" s="53"/>
      <c r="G57" s="54"/>
    </row>
    <row r="58" spans="1:7" s="2" customFormat="1" ht="49.5" customHeight="1">
      <c r="A58" s="16">
        <v>1</v>
      </c>
      <c r="B58" s="17" t="s">
        <v>242</v>
      </c>
      <c r="C58" s="18">
        <v>160</v>
      </c>
      <c r="D58" s="19">
        <f aca="true" t="shared" si="3" ref="D58:D61">C58-E58</f>
        <v>160</v>
      </c>
      <c r="E58" s="18">
        <v>0</v>
      </c>
      <c r="F58" s="31" t="s">
        <v>243</v>
      </c>
      <c r="G58" s="51"/>
    </row>
    <row r="59" spans="1:7" s="2" customFormat="1" ht="49.5" customHeight="1">
      <c r="A59" s="16">
        <v>2</v>
      </c>
      <c r="B59" s="17" t="s">
        <v>244</v>
      </c>
      <c r="C59" s="20">
        <v>3010</v>
      </c>
      <c r="D59" s="19">
        <f t="shared" si="3"/>
        <v>706</v>
      </c>
      <c r="E59" s="20">
        <v>2304</v>
      </c>
      <c r="F59" s="31" t="s">
        <v>102</v>
      </c>
      <c r="G59" s="51"/>
    </row>
    <row r="60" spans="1:7" s="2" customFormat="1" ht="49.5" customHeight="1">
      <c r="A60" s="16">
        <v>3</v>
      </c>
      <c r="B60" s="17" t="s">
        <v>245</v>
      </c>
      <c r="C60" s="18">
        <v>395</v>
      </c>
      <c r="D60" s="19">
        <v>150</v>
      </c>
      <c r="E60" s="18">
        <v>245</v>
      </c>
      <c r="F60" s="31" t="s">
        <v>88</v>
      </c>
      <c r="G60" s="51"/>
    </row>
    <row r="61" spans="1:7" s="2" customFormat="1" ht="49.5" customHeight="1">
      <c r="A61" s="16">
        <v>4</v>
      </c>
      <c r="B61" s="17" t="s">
        <v>246</v>
      </c>
      <c r="C61" s="18">
        <v>300</v>
      </c>
      <c r="D61" s="19">
        <f t="shared" si="3"/>
        <v>300</v>
      </c>
      <c r="E61" s="18">
        <v>0</v>
      </c>
      <c r="F61" s="31" t="s">
        <v>147</v>
      </c>
      <c r="G61" s="51"/>
    </row>
    <row r="62" spans="1:7" ht="34.5" customHeight="1">
      <c r="A62" s="24"/>
      <c r="B62" s="22" t="s">
        <v>247</v>
      </c>
      <c r="C62" s="23">
        <f>SUM(C58:C61)</f>
        <v>3865</v>
      </c>
      <c r="D62" s="23">
        <f>SUM(D58:D61)</f>
        <v>1316</v>
      </c>
      <c r="E62" s="23">
        <f>SUM(E58:E61)</f>
        <v>2549</v>
      </c>
      <c r="F62" s="53"/>
      <c r="G62" s="54"/>
    </row>
    <row r="63" spans="1:7" ht="34.5" customHeight="1">
      <c r="A63" s="24"/>
      <c r="B63" s="22" t="s">
        <v>248</v>
      </c>
      <c r="C63" s="23">
        <f>C62+C57</f>
        <v>30178</v>
      </c>
      <c r="D63" s="23">
        <f>D62+D57</f>
        <v>18417.89</v>
      </c>
      <c r="E63" s="23">
        <f>E62+E57</f>
        <v>11760.11</v>
      </c>
      <c r="F63" s="53"/>
      <c r="G63" s="54"/>
    </row>
    <row r="64" spans="1:7" ht="16.5">
      <c r="A64" s="25"/>
      <c r="B64" s="26"/>
      <c r="C64" s="10"/>
      <c r="D64" s="10"/>
      <c r="E64" s="10"/>
      <c r="F64" s="27"/>
      <c r="G64" s="28"/>
    </row>
    <row r="65" spans="1:7" ht="16.5">
      <c r="A65" s="25"/>
      <c r="B65" s="26"/>
      <c r="C65" s="10"/>
      <c r="D65" s="10"/>
      <c r="E65" s="10"/>
      <c r="F65" s="27"/>
      <c r="G65" s="28"/>
    </row>
    <row r="66" spans="1:7" ht="16.5">
      <c r="A66" s="25"/>
      <c r="B66" s="26"/>
      <c r="C66" s="10"/>
      <c r="D66" s="10"/>
      <c r="E66" s="10"/>
      <c r="F66" s="27"/>
      <c r="G66" s="28"/>
    </row>
    <row r="67" spans="1:7" ht="16.5">
      <c r="A67" s="25"/>
      <c r="B67" s="26"/>
      <c r="C67" s="10"/>
      <c r="D67" s="10"/>
      <c r="E67" s="10"/>
      <c r="F67" s="27"/>
      <c r="G67" s="28"/>
    </row>
    <row r="68" spans="1:7" ht="16.5">
      <c r="A68" s="25"/>
      <c r="B68" s="26"/>
      <c r="C68" s="10"/>
      <c r="D68" s="10"/>
      <c r="E68" s="10"/>
      <c r="F68" s="27"/>
      <c r="G68" s="28"/>
    </row>
    <row r="69" spans="1:7" ht="16.5">
      <c r="A69" s="25"/>
      <c r="B69" s="26"/>
      <c r="C69" s="10"/>
      <c r="D69" s="10"/>
      <c r="E69" s="10"/>
      <c r="F69" s="27"/>
      <c r="G69" s="28"/>
    </row>
    <row r="70" spans="1:7" ht="16.5">
      <c r="A70" s="25"/>
      <c r="B70" s="26"/>
      <c r="C70" s="10"/>
      <c r="D70" s="10"/>
      <c r="E70" s="10"/>
      <c r="F70" s="27"/>
      <c r="G70" s="28"/>
    </row>
    <row r="71" spans="1:7" ht="16.5">
      <c r="A71" s="25"/>
      <c r="B71" s="26"/>
      <c r="C71" s="10"/>
      <c r="D71" s="10"/>
      <c r="E71" s="10"/>
      <c r="F71" s="27"/>
      <c r="G71" s="28"/>
    </row>
    <row r="72" spans="1:7" ht="16.5">
      <c r="A72" s="25"/>
      <c r="B72" s="26"/>
      <c r="C72" s="10"/>
      <c r="D72" s="10"/>
      <c r="E72" s="10"/>
      <c r="F72" s="27"/>
      <c r="G72" s="28"/>
    </row>
    <row r="73" spans="1:7" ht="16.5">
      <c r="A73" s="25"/>
      <c r="B73" s="26"/>
      <c r="C73" s="10"/>
      <c r="D73" s="10"/>
      <c r="E73" s="10"/>
      <c r="F73" s="27"/>
      <c r="G73" s="28"/>
    </row>
    <row r="74" spans="1:7" ht="16.5">
      <c r="A74" s="25"/>
      <c r="B74" s="26"/>
      <c r="C74" s="10"/>
      <c r="D74" s="10"/>
      <c r="E74" s="10"/>
      <c r="F74" s="27"/>
      <c r="G74" s="28"/>
    </row>
    <row r="75" spans="1:7" ht="16.5">
      <c r="A75" s="25"/>
      <c r="B75" s="26"/>
      <c r="C75" s="10"/>
      <c r="D75" s="10"/>
      <c r="E75" s="10"/>
      <c r="F75" s="27"/>
      <c r="G75" s="28"/>
    </row>
    <row r="76" spans="1:7" ht="16.5">
      <c r="A76" s="25"/>
      <c r="B76" s="26"/>
      <c r="C76" s="10"/>
      <c r="D76" s="10"/>
      <c r="E76" s="10"/>
      <c r="F76" s="27"/>
      <c r="G76" s="28"/>
    </row>
    <row r="77" spans="1:7" ht="16.5">
      <c r="A77" s="25"/>
      <c r="B77" s="26"/>
      <c r="C77" s="10"/>
      <c r="D77" s="10"/>
      <c r="E77" s="10"/>
      <c r="F77" s="27"/>
      <c r="G77" s="28"/>
    </row>
    <row r="78" spans="1:7" ht="16.5">
      <c r="A78" s="25"/>
      <c r="B78" s="26"/>
      <c r="C78" s="10"/>
      <c r="D78" s="10"/>
      <c r="E78" s="10"/>
      <c r="F78" s="27"/>
      <c r="G78" s="28"/>
    </row>
    <row r="79" spans="1:7" ht="16.5">
      <c r="A79" s="25"/>
      <c r="B79" s="26"/>
      <c r="C79" s="10"/>
      <c r="D79" s="10"/>
      <c r="E79" s="10"/>
      <c r="F79" s="27"/>
      <c r="G79" s="28"/>
    </row>
    <row r="80" spans="1:7" ht="16.5">
      <c r="A80" s="25"/>
      <c r="B80" s="26"/>
      <c r="C80" s="10"/>
      <c r="D80" s="10"/>
      <c r="E80" s="10"/>
      <c r="F80" s="27"/>
      <c r="G80" s="28"/>
    </row>
    <row r="81" spans="1:7" ht="16.5">
      <c r="A81" s="25"/>
      <c r="B81" s="26"/>
      <c r="C81" s="10"/>
      <c r="D81" s="10"/>
      <c r="E81" s="10"/>
      <c r="F81" s="27"/>
      <c r="G81" s="28"/>
    </row>
    <row r="82" spans="1:7" ht="16.5">
      <c r="A82" s="25"/>
      <c r="B82" s="26"/>
      <c r="C82" s="10"/>
      <c r="D82" s="10"/>
      <c r="E82" s="10"/>
      <c r="F82" s="27"/>
      <c r="G82" s="28"/>
    </row>
  </sheetData>
  <sheetProtection/>
  <mergeCells count="16">
    <mergeCell ref="A1:B1"/>
    <mergeCell ref="A2:G2"/>
    <mergeCell ref="F6:F7"/>
    <mergeCell ref="F8:F11"/>
    <mergeCell ref="F21:F22"/>
    <mergeCell ref="F23:F26"/>
    <mergeCell ref="F28:F30"/>
    <mergeCell ref="F32:F33"/>
    <mergeCell ref="F34:F37"/>
    <mergeCell ref="F43:F46"/>
    <mergeCell ref="F48:F54"/>
    <mergeCell ref="G10:G11"/>
    <mergeCell ref="G13:G15"/>
    <mergeCell ref="G23:G24"/>
    <mergeCell ref="G28:G29"/>
    <mergeCell ref="G51:G52"/>
  </mergeCells>
  <printOptions/>
  <pageMargins left="0.9048611111111111" right="0.19652777777777777" top="0.5506944444444445" bottom="0.9055555555555556" header="0.5111111111111111" footer="0.5111111111111111"/>
  <pageSetup horizontalDpi="600" verticalDpi="600" orientation="landscape" paperSize="9"/>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hjp</dc:creator>
  <cp:keywords/>
  <dc:description/>
  <cp:lastModifiedBy>kylin</cp:lastModifiedBy>
  <dcterms:created xsi:type="dcterms:W3CDTF">2012-06-06T09:30:27Z</dcterms:created>
  <dcterms:modified xsi:type="dcterms:W3CDTF">2023-10-23T17:25:46Z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KSOReadingLayo">
    <vt:bool>true</vt:bool>
  </property>
  <property fmtid="{D5CDD505-2E9C-101B-9397-08002B2CF9AE}" pid="4" name="I">
    <vt:lpwstr>6F77CAB85DAB4361883DD8E7A45E9D3D</vt:lpwstr>
  </property>
  <property fmtid="{D5CDD505-2E9C-101B-9397-08002B2CF9AE}" pid="5" name="퀀_generated_2.-2147483648">
    <vt:i4>2052</vt:i4>
  </property>
</Properties>
</file>