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10" windowHeight="11760" firstSheet="7" activeTab="8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支预算表" sheetId="7" r:id="rId7"/>
    <sheet name="表8-部门收入总表" sheetId="8" r:id="rId8"/>
    <sheet name="表9-部门财务支出预算表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Print_Titles" localSheetId="0">'表1-财政拨款收支预算表'!$1:$4</definedName>
    <definedName name="_xlnm.Print_Titles" localSheetId="1">'表2-财政拨款支出总表'!$1:$5</definedName>
    <definedName name="_xlnm.Print_Titles" localSheetId="2">'表3-一般公共预算支出总表'!$1:$6</definedName>
    <definedName name="_xlnm.Print_Titles" localSheetId="6">'表7-部门收支预算表'!$1:$3</definedName>
    <definedName name="_xlnm.Print_Titles" localSheetId="8">'表9-部门财务支出预算表'!$1:$5</definedName>
  </definedNames>
  <calcPr fullCalcOnLoad="1"/>
</workbook>
</file>

<file path=xl/sharedStrings.xml><?xml version="1.0" encoding="utf-8"?>
<sst xmlns="http://schemas.openxmlformats.org/spreadsheetml/2006/main" count="624" uniqueCount="350">
  <si>
    <t>财政拨款收支总表</t>
  </si>
  <si>
    <t xml:space="preserve">填报单位名称：大武口区农业农村和水务局  （汇总） </t>
  </si>
  <si>
    <t>单位：元</t>
  </si>
  <si>
    <t>收                  入</t>
  </si>
  <si>
    <t>支                 出</t>
  </si>
  <si>
    <t>项 目</t>
  </si>
  <si>
    <t>预算数</t>
  </si>
  <si>
    <t>项目（按功能分类）</t>
  </si>
  <si>
    <t>一般公共预算
财政拨款</t>
  </si>
  <si>
    <t>政府性基金预算
财政拨款</t>
  </si>
  <si>
    <t>一、本年收入</t>
  </si>
  <si>
    <t>一、本年支出</t>
  </si>
  <si>
    <t>小计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</si>
  <si>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</si>
  <si>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</si>
  <si>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</si>
  <si>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</si>
  <si>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</si>
  <si>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</si>
  <si>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</si>
  <si>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</si>
  <si>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</si>
  <si>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</si>
  <si>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</si>
  <si>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</si>
  <si>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</si>
  <si>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</si>
  <si>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</si>
  <si>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</si>
  <si>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</si>
  <si>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</si>
  <si>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</si>
  <si>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</si>
  <si>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</si>
  <si>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</si>
  <si>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</si>
  <si>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</si>
  <si>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</si>
  <si>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</si>
  <si>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</si>
  <si>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</si>
  <si>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</si>
  <si>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</si>
  <si>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</si>
  <si>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</si>
  <si>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</si>
  <si>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r>
      <t>收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入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总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计</t>
    </r>
  </si>
  <si>
    <t>支  出  总  计</t>
  </si>
  <si>
    <t xml:space="preserve">财政拨款支出总表
</t>
  </si>
  <si>
    <t>填报单位名称：大武口区农业农村和水务局  （汇总）                                                                                       单位：元</t>
  </si>
  <si>
    <t>功能分类科目</t>
  </si>
  <si>
    <t>总计</t>
  </si>
  <si>
    <t>一般公共预算财政拨款</t>
  </si>
  <si>
    <t>功能科目编码</t>
  </si>
  <si>
    <t>功能科目名称</t>
  </si>
  <si>
    <t>经费拨款</t>
  </si>
  <si>
    <t>纳入预算管理的非税收入安排</t>
  </si>
  <si>
    <t>自治区一般性转移支付</t>
  </si>
  <si>
    <t>自治区专项转移支付</t>
  </si>
  <si>
    <t>市级专项转移支付</t>
  </si>
  <si>
    <t>**</t>
  </si>
  <si>
    <t>合计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</si>
  <si>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</si>
  <si>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</si>
  <si>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</si>
  <si>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</si>
  <si>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</si>
  <si>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</si>
  <si>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</si>
  <si>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</si>
  <si>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</si>
  <si>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</si>
  <si>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</si>
  <si>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</si>
  <si>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</si>
  <si>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</si>
  <si>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</si>
  <si>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</si>
  <si>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</si>
  <si>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</si>
  <si>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</si>
  <si>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</si>
  <si>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211</t>
  </si>
  <si>
    <t>节能环保支出</t>
  </si>
  <si>
    <t>21108</t>
  </si>
  <si>
    <t>退牧还草</t>
  </si>
  <si>
    <t>2110899</t>
  </si>
  <si>
    <t>其他退牧还草支出</t>
  </si>
  <si>
    <t>212</t>
  </si>
  <si>
    <t>城乡社区支出</t>
  </si>
  <si>
    <t>21205</t>
  </si>
  <si>
    <t>城乡社区环境卫生</t>
  </si>
  <si>
    <t>2120501</t>
  </si>
  <si>
    <t>213</t>
  </si>
  <si>
    <t>农林水支出</t>
  </si>
  <si>
    <t>农业农村</t>
  </si>
  <si>
    <t>2130101</t>
  </si>
  <si>
    <t>行政运行</t>
  </si>
  <si>
    <t>2130104</t>
  </si>
  <si>
    <t>事业运行</t>
  </si>
  <si>
    <t>2130106</t>
  </si>
  <si>
    <t>科技转化与推广服务</t>
  </si>
  <si>
    <t>2130108</t>
  </si>
  <si>
    <t>病虫害控制</t>
  </si>
  <si>
    <t>2130109</t>
  </si>
  <si>
    <t>农产品质量安全</t>
  </si>
  <si>
    <t>2130199</t>
  </si>
  <si>
    <t>其他农业支出</t>
  </si>
  <si>
    <t xml:space="preserve">水利 </t>
  </si>
  <si>
    <t>2130304</t>
  </si>
  <si>
    <t>水利行业业务管理</t>
  </si>
  <si>
    <t>2130322</t>
  </si>
  <si>
    <t>水利安全监督</t>
  </si>
  <si>
    <t>扶贫</t>
  </si>
  <si>
    <t>2130599</t>
  </si>
  <si>
    <t>其他扶贫支出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</si>
  <si>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</si>
  <si>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</si>
  <si>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</si>
  <si>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</si>
  <si>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</si>
  <si>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</si>
  <si>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</si>
  <si>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一般公共预算支出表</t>
  </si>
  <si>
    <t>填报单位名称：大武口区农业农村和水务局 （汇总）                                                                                            单位：元</t>
  </si>
  <si>
    <t>2019年执行数</t>
  </si>
  <si>
    <t>2020年预算数</t>
  </si>
  <si>
    <t>2020年预算数与2019年
执行数</t>
  </si>
  <si>
    <t>基本支出</t>
  </si>
  <si>
    <t>项目支出</t>
  </si>
  <si>
    <t>增减额</t>
  </si>
  <si>
    <t>增减%</t>
  </si>
  <si>
    <t>科目编码</t>
  </si>
  <si>
    <t>科目名称</t>
  </si>
  <si>
    <t>1</t>
  </si>
  <si>
    <t>2080599</t>
  </si>
  <si>
    <t>其他行政事业单位离退休支出</t>
  </si>
  <si>
    <t>20822</t>
  </si>
  <si>
    <t>大中型水库移民后期扶持基金支出</t>
  </si>
  <si>
    <t>2082201</t>
  </si>
  <si>
    <t>移民补助</t>
  </si>
  <si>
    <t>21201</t>
  </si>
  <si>
    <t>城乡社区管理服务</t>
  </si>
  <si>
    <t>2120101</t>
  </si>
  <si>
    <t>2120102</t>
  </si>
  <si>
    <t>一般行政管理事务</t>
  </si>
  <si>
    <t>2120199</t>
  </si>
  <si>
    <t>其他城乡社区管理事务支出</t>
  </si>
  <si>
    <t>21203</t>
  </si>
  <si>
    <t>城乡社区公共设施</t>
  </si>
  <si>
    <t>2120399</t>
  </si>
  <si>
    <t>其他城乡社区公共设施支出</t>
  </si>
  <si>
    <t>21208</t>
  </si>
  <si>
    <t>国有土地使用权出让收入及对应专项债务收入安排的支出</t>
  </si>
  <si>
    <t>2120803</t>
  </si>
  <si>
    <t>城市建设支出</t>
  </si>
  <si>
    <t>2120804</t>
  </si>
  <si>
    <t>农村基础设施建设支出</t>
  </si>
  <si>
    <t>2130110</t>
  </si>
  <si>
    <t>执法监管</t>
  </si>
  <si>
    <t>2130120</t>
  </si>
  <si>
    <t>稳定农民收入补贴</t>
  </si>
  <si>
    <t>2130121</t>
  </si>
  <si>
    <t>农业结构调整补贴</t>
  </si>
  <si>
    <t>2130124</t>
  </si>
  <si>
    <t>农业组织化与产业经营</t>
  </si>
  <si>
    <t>2130135</t>
  </si>
  <si>
    <t>农业资源保护修复与利用</t>
  </si>
  <si>
    <t>2130306</t>
  </si>
  <si>
    <t>水利工程运行与维护</t>
  </si>
  <si>
    <t>2130311</t>
  </si>
  <si>
    <t>水资源节约管理与保护</t>
  </si>
  <si>
    <t>2130314</t>
  </si>
  <si>
    <t>防汛</t>
  </si>
  <si>
    <t>2130316</t>
  </si>
  <si>
    <t>农业水利</t>
  </si>
  <si>
    <t>2130335</t>
  </si>
  <si>
    <t>农村人畜饮水</t>
  </si>
  <si>
    <t>2130505</t>
  </si>
  <si>
    <t>生产发展</t>
  </si>
  <si>
    <t>21369</t>
  </si>
  <si>
    <t>国家重大水利工程建设基金安排的支出</t>
  </si>
  <si>
    <t>2136903</t>
  </si>
  <si>
    <t>地方重大水利工程建设</t>
  </si>
  <si>
    <t>220</t>
  </si>
  <si>
    <t>自然资源海洋气象等支出</t>
  </si>
  <si>
    <t>22001</t>
  </si>
  <si>
    <t>自然资源事务</t>
  </si>
  <si>
    <t>2200199</t>
  </si>
  <si>
    <t>其他自然资源事务支出</t>
  </si>
  <si>
    <t>一般公共预算基本支出表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</si>
  <si>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</si>
  <si>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</si>
  <si>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</si>
  <si>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</si>
  <si>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</si>
  <si>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</si>
  <si>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工资福利支出</t>
  </si>
  <si>
    <t>　　30101</t>
  </si>
  <si>
    <t>基本工资</t>
  </si>
  <si>
    <t>　　30102</t>
  </si>
  <si>
    <t>津贴补贴</t>
  </si>
  <si>
    <t>　　30103</t>
  </si>
  <si>
    <t>奖金</t>
  </si>
  <si>
    <t>　　30107</t>
  </si>
  <si>
    <t>绩效工资</t>
  </si>
  <si>
    <t>　　30108</t>
  </si>
  <si>
    <t>机关事业单位基本养老保险缴费</t>
  </si>
  <si>
    <t>　　30110</t>
  </si>
  <si>
    <t>职工基本医疗保险缴费</t>
  </si>
  <si>
    <t>　　30111</t>
  </si>
  <si>
    <t>公务员医疗补助缴费</t>
  </si>
  <si>
    <t>　　30112</t>
  </si>
  <si>
    <t>其他社会保障缴费</t>
  </si>
  <si>
    <t>　　30113</t>
  </si>
  <si>
    <t>　　30114</t>
  </si>
  <si>
    <t>医疗费</t>
  </si>
  <si>
    <t>　　30199</t>
  </si>
  <si>
    <t>其他工资福利支出</t>
  </si>
  <si>
    <t>商品和服务支出</t>
  </si>
  <si>
    <t>　　30201</t>
  </si>
  <si>
    <t>办公费</t>
  </si>
  <si>
    <t>　　30202</t>
  </si>
  <si>
    <t>印刷费</t>
  </si>
  <si>
    <t>　　30203</t>
  </si>
  <si>
    <t>咨询费</t>
  </si>
  <si>
    <t>　　30204</t>
  </si>
  <si>
    <t>手续费</t>
  </si>
  <si>
    <t>　　30207</t>
  </si>
  <si>
    <t>邮电费</t>
  </si>
  <si>
    <t>　　30211</t>
  </si>
  <si>
    <t>差旅费</t>
  </si>
  <si>
    <t>　　30213</t>
  </si>
  <si>
    <t>维修（护）费</t>
  </si>
  <si>
    <t>　　30214</t>
  </si>
  <si>
    <t>租赁费</t>
  </si>
  <si>
    <t>　　30216</t>
  </si>
  <si>
    <t>培训费</t>
  </si>
  <si>
    <t>　　30217</t>
  </si>
  <si>
    <t>公务接待费</t>
  </si>
  <si>
    <t>　　30218</t>
  </si>
  <si>
    <t>专用材料费</t>
  </si>
  <si>
    <t>　　30226</t>
  </si>
  <si>
    <t>劳务费</t>
  </si>
  <si>
    <t>　　30228</t>
  </si>
  <si>
    <t>工会经费</t>
  </si>
  <si>
    <t>　　30239</t>
  </si>
  <si>
    <t>其他交通费用</t>
  </si>
  <si>
    <t>　　30299</t>
  </si>
  <si>
    <t>其他商品和服务支出</t>
  </si>
  <si>
    <t>对个人和家庭的补助</t>
  </si>
  <si>
    <t>　　30302</t>
  </si>
  <si>
    <t>退休费</t>
  </si>
  <si>
    <t>　　30399</t>
  </si>
  <si>
    <t>其他对个人和家庭的补助</t>
  </si>
  <si>
    <t>一般公共预算“三公”经费支出表</t>
  </si>
  <si>
    <t>预算单位</t>
  </si>
  <si>
    <t>2019年预算数</t>
  </si>
  <si>
    <t>因公
出国（境）</t>
  </si>
  <si>
    <t>公务用车购置及运行费</t>
  </si>
  <si>
    <t>公务
接待费</t>
  </si>
  <si>
    <t>公务车辆
购置费</t>
  </si>
  <si>
    <t>公车运行维护费</t>
  </si>
  <si>
    <t>公务车辆购置费</t>
  </si>
  <si>
    <t xml:space="preserve">大武口区农业农村和水务局 </t>
  </si>
  <si>
    <t>政府性基金预算支出表</t>
  </si>
  <si>
    <t xml:space="preserve">填报单位名称：大武口区农业农村和水务局 </t>
  </si>
  <si>
    <t>2019年
执行数
（决算数）</t>
  </si>
  <si>
    <t>2020年预算数与2019年执行数（决算数）</t>
  </si>
  <si>
    <t>支出功能分类科目编码</t>
  </si>
  <si>
    <t>人员经费</t>
  </si>
  <si>
    <t>日常公用
经费</t>
  </si>
  <si>
    <t>¦</t>
  </si>
  <si>
    <t>部门收支总表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</si>
  <si>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</si>
  <si>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</si>
  <si>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</si>
  <si>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</si>
  <si>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</si>
  <si>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</si>
  <si>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</si>
  <si>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</si>
  <si>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</si>
  <si>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</si>
  <si>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</si>
  <si>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</si>
  <si>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</si>
  <si>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</si>
  <si>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</si>
  <si>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</si>
  <si>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</si>
  <si>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</si>
  <si>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</si>
  <si>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</si>
  <si>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</si>
  <si>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</si>
  <si>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</si>
  <si>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</si>
  <si>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</si>
  <si>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</si>
  <si>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</si>
  <si>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</si>
  <si>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</si>
  <si>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</si>
  <si>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</si>
  <si>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</si>
  <si>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</si>
  <si>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</si>
  <si>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</si>
  <si>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</si>
  <si>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</si>
  <si>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</si>
  <si>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</si>
  <si>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</si>
  <si>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</si>
  <si>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</si>
  <si>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</si>
  <si>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</si>
  <si>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</si>
  <si>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</si>
  <si>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</si>
  <si>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</si>
  <si>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部门收入总表</t>
  </si>
  <si>
    <t xml:space="preserve"> 填报单位名称： 大武口区农业农村和水务局  （汇总）                                                                                                                           单位：元</t>
  </si>
  <si>
    <t>财政拨款收入</t>
  </si>
  <si>
    <t>事业单位经营收入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</si>
  <si>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</si>
  <si>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</si>
  <si>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</si>
  <si>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</si>
  <si>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</si>
  <si>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</si>
  <si>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</si>
  <si>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</si>
  <si>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</si>
  <si>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</si>
  <si>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</si>
  <si>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</si>
  <si>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</si>
  <si>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</si>
  <si>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部门支出总表</t>
  </si>
  <si>
    <t>行政支出</t>
  </si>
  <si>
    <t>事业支出</t>
  </si>
  <si>
    <t>经营支出</t>
  </si>
  <si>
    <t>上缴上级
支出</t>
  </si>
  <si>
    <t>对附属单位
补助支出</t>
  </si>
  <si>
    <t>投资支出</t>
  </si>
  <si>
    <t>债务还本
支出</t>
  </si>
  <si>
    <t>其他支出</t>
  </si>
  <si>
    <t xml:space="preserve">科目名称
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</si>
</sst>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* #,##0.00_);_(* \(#,##0.00\);_(* &quot;-&quot;??_);_(@_)"/>
    <numFmt numFmtId="179" formatCode="_(\$* #,##0_);_(\$* \(#,##0\);_(\$* &quot;-&quot;_);_(@_)"/>
    <numFmt numFmtId="180" formatCode="0_ "/>
    <numFmt numFmtId="181" formatCode="#,##0_ "/>
    <numFmt numFmtId="182" formatCode="0.00_ "/>
    <numFmt numFmtId="183" formatCode="0_);[Red]\(0\)"/>
    <numFmt numFmtId="184" formatCode="#,##0;[Red]#,##0"/>
  </numFmts>
  <fonts count="5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b/>
      <sz val="24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sz val="12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9"/>
      <color indexed="8"/>
      <name val="T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Arial"/>
      <family val="2"/>
    </font>
    <font>
      <sz val="9"/>
      <color indexed="8"/>
      <name val="Courier New"/>
      <family val="3"/>
    </font>
    <font>
      <b/>
      <sz val="9"/>
      <color indexed="8"/>
      <name val="Courier New"/>
      <family val="3"/>
    </font>
    <font>
      <sz val="11"/>
      <color indexed="9"/>
      <name val="宋体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宋体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宋体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49" fillId="3" borderId="0" applyNumberFormat="0" applyBorder="0" applyAlignment="0" applyProtection="0"/>
    <xf numFmtId="0" fontId="40" fillId="2" borderId="1" applyNumberFormat="0" applyAlignment="0" applyProtection="0"/>
    <xf numFmtId="176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37" fillId="5" borderId="0" applyNumberFormat="0" applyBorder="0" applyAlignment="0" applyProtection="0"/>
    <xf numFmtId="178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>
      <alignment vertical="center"/>
      <protection/>
    </xf>
    <xf numFmtId="0" fontId="45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36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13" fillId="0" borderId="0">
      <alignment vertical="center"/>
      <protection/>
    </xf>
    <xf numFmtId="0" fontId="34" fillId="0" borderId="4" applyNumberFormat="0" applyFill="0" applyAlignment="0" applyProtection="0"/>
    <xf numFmtId="0" fontId="50" fillId="12" borderId="0" applyNumberFormat="0" applyBorder="0" applyAlignment="0" applyProtection="0"/>
    <xf numFmtId="0" fontId="31" fillId="0" borderId="5" applyNumberFormat="0" applyFill="0" applyAlignment="0" applyProtection="0"/>
    <xf numFmtId="0" fontId="50" fillId="13" borderId="0" applyNumberFormat="0" applyBorder="0" applyAlignment="0" applyProtection="0"/>
    <xf numFmtId="0" fontId="46" fillId="9" borderId="6" applyNumberFormat="0" applyAlignment="0" applyProtection="0"/>
    <xf numFmtId="0" fontId="45" fillId="14" borderId="0" applyNumberFormat="0" applyBorder="0" applyAlignment="0" applyProtection="0"/>
    <xf numFmtId="0" fontId="41" fillId="9" borderId="1" applyNumberFormat="0" applyAlignment="0" applyProtection="0"/>
    <xf numFmtId="0" fontId="38" fillId="15" borderId="7" applyNumberFormat="0" applyAlignment="0" applyProtection="0"/>
    <xf numFmtId="0" fontId="49" fillId="16" borderId="0" applyNumberFormat="0" applyBorder="0" applyAlignment="0" applyProtection="0"/>
    <xf numFmtId="0" fontId="50" fillId="17" borderId="0" applyNumberFormat="0" applyBorder="0" applyAlignment="0" applyProtection="0"/>
    <xf numFmtId="0" fontId="42" fillId="0" borderId="8" applyNumberFormat="0" applyFill="0" applyAlignment="0" applyProtection="0"/>
    <xf numFmtId="0" fontId="47" fillId="0" borderId="9" applyNumberFormat="0" applyFill="0" applyAlignment="0" applyProtection="0"/>
    <xf numFmtId="0" fontId="48" fillId="18" borderId="0" applyNumberFormat="0" applyBorder="0" applyAlignment="0" applyProtection="0"/>
    <xf numFmtId="0" fontId="39" fillId="14" borderId="0" applyNumberFormat="0" applyBorder="0" applyAlignment="0" applyProtection="0"/>
    <xf numFmtId="0" fontId="36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13" fillId="0" borderId="0">
      <alignment vertical="center"/>
      <protection/>
    </xf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5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45" fillId="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49" fillId="35" borderId="0" applyNumberFormat="0" applyBorder="0" applyAlignment="0" applyProtection="0"/>
    <xf numFmtId="0" fontId="45" fillId="36" borderId="0" applyNumberFormat="0" applyBorder="0" applyAlignment="0" applyProtection="0"/>
    <xf numFmtId="0" fontId="50" fillId="37" borderId="0" applyNumberFormat="0" applyBorder="0" applyAlignment="0" applyProtection="0"/>
    <xf numFmtId="0" fontId="45" fillId="38" borderId="0" applyNumberFormat="0" applyBorder="0" applyAlignment="0" applyProtection="0"/>
    <xf numFmtId="0" fontId="13" fillId="0" borderId="0">
      <alignment vertical="center"/>
      <protection/>
    </xf>
    <xf numFmtId="0" fontId="45" fillId="7" borderId="0" applyNumberFormat="0" applyBorder="0" applyAlignment="0" applyProtection="0"/>
    <xf numFmtId="0" fontId="45" fillId="18" borderId="0" applyNumberFormat="0" applyBorder="0" applyAlignment="0" applyProtection="0"/>
    <xf numFmtId="0" fontId="36" fillId="39" borderId="0" applyNumberFormat="0" applyBorder="0" applyAlignment="0" applyProtection="0"/>
    <xf numFmtId="0" fontId="45" fillId="2" borderId="0" applyNumberFormat="0" applyBorder="0" applyAlignment="0" applyProtection="0"/>
    <xf numFmtId="0" fontId="13" fillId="0" borderId="0">
      <alignment vertical="center"/>
      <protection/>
    </xf>
    <xf numFmtId="0" fontId="45" fillId="38" borderId="0" applyNumberFormat="0" applyBorder="0" applyAlignment="0" applyProtection="0"/>
    <xf numFmtId="0" fontId="45" fillId="14" borderId="0" applyNumberFormat="0" applyBorder="0" applyAlignment="0" applyProtection="0"/>
    <xf numFmtId="0" fontId="36" fillId="38" borderId="0" applyNumberFormat="0" applyBorder="0" applyAlignment="0" applyProtection="0"/>
    <xf numFmtId="0" fontId="36" fillId="9" borderId="0" applyNumberFormat="0" applyBorder="0" applyAlignment="0" applyProtection="0"/>
    <xf numFmtId="0" fontId="36" fillId="14" borderId="0" applyNumberFormat="0" applyBorder="0" applyAlignment="0" applyProtection="0"/>
    <xf numFmtId="0" fontId="36" fillId="11" borderId="0" applyNumberFormat="0" applyBorder="0" applyAlignment="0" applyProtection="0"/>
    <xf numFmtId="0" fontId="13" fillId="0" borderId="0">
      <alignment vertical="center"/>
      <protection/>
    </xf>
    <xf numFmtId="0" fontId="36" fillId="40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6" fillId="15" borderId="0" applyNumberFormat="0" applyBorder="0" applyAlignment="0" applyProtection="0"/>
    <xf numFmtId="0" fontId="13" fillId="0" borderId="0">
      <alignment vertical="center"/>
      <protection/>
    </xf>
    <xf numFmtId="0" fontId="36" fillId="41" borderId="0" applyNumberFormat="0" applyBorder="0" applyAlignment="0" applyProtection="0"/>
    <xf numFmtId="0" fontId="13" fillId="0" borderId="0">
      <alignment vertical="center"/>
      <protection/>
    </xf>
    <xf numFmtId="0" fontId="36" fillId="40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</cellStyleXfs>
  <cellXfs count="18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18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81" fontId="8" fillId="0" borderId="11" xfId="0" applyNumberFormat="1" applyFont="1" applyFill="1" applyBorder="1" applyAlignment="1" applyProtection="1">
      <alignment horizontal="center" vertical="center"/>
      <protection/>
    </xf>
    <xf numFmtId="181" fontId="8" fillId="0" borderId="11" xfId="0" applyNumberFormat="1" applyFont="1" applyFill="1" applyBorder="1" applyAlignment="1" applyProtection="1">
      <alignment horizontal="center" vertical="center" wrapText="1"/>
      <protection/>
    </xf>
    <xf numFmtId="181" fontId="9" fillId="0" borderId="11" xfId="0" applyNumberFormat="1" applyFont="1" applyFill="1" applyBorder="1" applyAlignment="1" applyProtection="1">
      <alignment horizontal="center" vertical="center"/>
      <protection/>
    </xf>
    <xf numFmtId="181" fontId="2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left" vertical="center"/>
      <protection/>
    </xf>
    <xf numFmtId="3" fontId="8" fillId="0" borderId="11" xfId="0" applyNumberFormat="1" applyFont="1" applyFill="1" applyBorder="1" applyAlignment="1" applyProtection="1">
      <alignment horizontal="left" vertical="center" wrapText="1"/>
      <protection/>
    </xf>
    <xf numFmtId="181" fontId="10" fillId="0" borderId="11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181" fontId="4" fillId="0" borderId="11" xfId="0" applyNumberFormat="1" applyFont="1" applyFill="1" applyBorder="1" applyAlignment="1" applyProtection="1">
      <alignment horizontal="left" vertical="center"/>
      <protection/>
    </xf>
    <xf numFmtId="181" fontId="4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181" fontId="9" fillId="0" borderId="11" xfId="0" applyNumberFormat="1" applyFont="1" applyFill="1" applyBorder="1" applyAlignment="1" applyProtection="1">
      <alignment horizontal="left" vertical="center"/>
      <protection/>
    </xf>
    <xf numFmtId="180" fontId="4" fillId="0" borderId="0" xfId="0" applyNumberFormat="1" applyFont="1" applyFill="1" applyAlignment="1">
      <alignment horizontal="center" vertical="center"/>
    </xf>
    <xf numFmtId="181" fontId="4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181" fontId="10" fillId="0" borderId="12" xfId="0" applyNumberFormat="1" applyFont="1" applyFill="1" applyBorder="1" applyAlignment="1" applyProtection="1">
      <alignment/>
      <protection/>
    </xf>
    <xf numFmtId="181" fontId="9" fillId="0" borderId="13" xfId="0" applyNumberFormat="1" applyFont="1" applyFill="1" applyBorder="1" applyAlignment="1" applyProtection="1">
      <alignment horizontal="left" vertical="center"/>
      <protection/>
    </xf>
    <xf numFmtId="181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180" fontId="10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/>
      <protection/>
    </xf>
    <xf numFmtId="181" fontId="9" fillId="0" borderId="11" xfId="0" applyNumberFormat="1" applyFont="1" applyFill="1" applyBorder="1" applyAlignment="1" applyProtection="1">
      <alignment horizontal="right" vertical="center"/>
      <protection/>
    </xf>
    <xf numFmtId="181" fontId="10" fillId="0" borderId="11" xfId="0" applyNumberFormat="1" applyFont="1" applyFill="1" applyBorder="1" applyAlignment="1" applyProtection="1">
      <alignment vertical="center"/>
      <protection/>
    </xf>
    <xf numFmtId="181" fontId="4" fillId="0" borderId="11" xfId="0" applyNumberFormat="1" applyFont="1" applyFill="1" applyBorder="1" applyAlignment="1" applyProtection="1">
      <alignment horizontal="right" vertical="center"/>
      <protection/>
    </xf>
    <xf numFmtId="181" fontId="10" fillId="0" borderId="11" xfId="0" applyNumberFormat="1" applyFont="1" applyBorder="1" applyAlignment="1" applyProtection="1">
      <alignment/>
      <protection/>
    </xf>
    <xf numFmtId="181" fontId="13" fillId="0" borderId="11" xfId="81" applyNumberFormat="1" applyFont="1" applyFill="1" applyBorder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181" fontId="8" fillId="0" borderId="11" xfId="0" applyNumberFormat="1" applyFont="1" applyFill="1" applyBorder="1" applyAlignment="1" applyProtection="1">
      <alignment horizontal="right" vertical="center"/>
      <protection/>
    </xf>
    <xf numFmtId="181" fontId="10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Border="1" applyAlignment="1" applyProtection="1">
      <alignment horizontal="left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10" fillId="9" borderId="14" xfId="0" applyFont="1" applyFill="1" applyBorder="1" applyAlignment="1" applyProtection="1">
      <alignment horizontal="center" vertical="center" wrapText="1"/>
      <protection/>
    </xf>
    <xf numFmtId="181" fontId="10" fillId="9" borderId="14" xfId="0" applyNumberFormat="1" applyFont="1" applyFill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181" fontId="10" fillId="36" borderId="14" xfId="0" applyNumberFormat="1" applyFont="1" applyFill="1" applyBorder="1" applyAlignment="1" applyProtection="1">
      <alignment horizontal="right" vertical="center" wrapText="1"/>
      <protection/>
    </xf>
    <xf numFmtId="181" fontId="10" fillId="0" borderId="14" xfId="0" applyNumberFormat="1" applyFont="1" applyBorder="1" applyAlignment="1" applyProtection="1">
      <alignment horizontal="right" vertical="center" wrapText="1"/>
      <protection/>
    </xf>
    <xf numFmtId="181" fontId="10" fillId="0" borderId="14" xfId="0" applyNumberFormat="1" applyFont="1" applyBorder="1" applyAlignment="1" applyProtection="1">
      <alignment horizontal="right" wrapText="1"/>
      <protection/>
    </xf>
    <xf numFmtId="0" fontId="10" fillId="15" borderId="14" xfId="0" applyFont="1" applyFill="1" applyBorder="1" applyAlignment="1" applyProtection="1">
      <alignment horizontal="center" vertical="center" wrapText="1"/>
      <protection/>
    </xf>
    <xf numFmtId="181" fontId="10" fillId="15" borderId="14" xfId="0" applyNumberFormat="1" applyFont="1" applyFill="1" applyBorder="1" applyAlignment="1" applyProtection="1">
      <alignment horizontal="right" vertical="center" wrapText="1"/>
      <protection/>
    </xf>
    <xf numFmtId="181" fontId="10" fillId="15" borderId="14" xfId="0" applyNumberFormat="1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16" fillId="0" borderId="11" xfId="0" applyFont="1" applyBorder="1" applyAlignment="1" applyProtection="1">
      <alignment horizontal="center" vertical="center"/>
      <protection/>
    </xf>
    <xf numFmtId="181" fontId="8" fillId="36" borderId="11" xfId="0" applyNumberFormat="1" applyFont="1" applyFill="1" applyBorder="1" applyAlignment="1" applyProtection="1">
      <alignment horizontal="right" vertical="center"/>
      <protection/>
    </xf>
    <xf numFmtId="9" fontId="8" fillId="36" borderId="11" xfId="0" applyNumberFormat="1" applyFont="1" applyFill="1" applyBorder="1" applyAlignment="1" applyProtection="1">
      <alignment horizontal="right" vertical="center"/>
      <protection/>
    </xf>
    <xf numFmtId="9" fontId="10" fillId="0" borderId="11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/>
      <protection/>
    </xf>
    <xf numFmtId="0" fontId="10" fillId="10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180" fontId="18" fillId="0" borderId="11" xfId="0" applyNumberFormat="1" applyFont="1" applyFill="1" applyBorder="1" applyAlignment="1" applyProtection="1">
      <alignment horizontal="center" vertical="center"/>
      <protection/>
    </xf>
    <xf numFmtId="182" fontId="18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9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49" fontId="4" fillId="36" borderId="11" xfId="0" applyNumberFormat="1" applyFont="1" applyFill="1" applyBorder="1" applyAlignment="1" applyProtection="1">
      <alignment horizontal="left" vertical="center"/>
      <protection/>
    </xf>
    <xf numFmtId="3" fontId="4" fillId="36" borderId="11" xfId="0" applyNumberFormat="1" applyFont="1" applyFill="1" applyBorder="1" applyAlignment="1" applyProtection="1">
      <alignment horizontal="left" vertical="center"/>
      <protection/>
    </xf>
    <xf numFmtId="3" fontId="4" fillId="36" borderId="11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/>
    </xf>
    <xf numFmtId="3" fontId="4" fillId="36" borderId="14" xfId="0" applyNumberFormat="1" applyFont="1" applyFill="1" applyBorder="1" applyAlignment="1" applyProtection="1">
      <alignment horizontal="right" vertical="center"/>
      <protection/>
    </xf>
    <xf numFmtId="181" fontId="4" fillId="0" borderId="11" xfId="0" applyNumberFormat="1" applyFont="1" applyBorder="1" applyAlignment="1" applyProtection="1">
      <alignment/>
      <protection/>
    </xf>
    <xf numFmtId="181" fontId="4" fillId="0" borderId="14" xfId="0" applyNumberFormat="1" applyFont="1" applyBorder="1" applyAlignment="1" applyProtection="1">
      <alignment/>
      <protection/>
    </xf>
    <xf numFmtId="3" fontId="4" fillId="36" borderId="16" xfId="0" applyNumberFormat="1" applyFont="1" applyFill="1" applyBorder="1" applyAlignment="1" applyProtection="1">
      <alignment horizontal="left" vertical="center"/>
      <protection/>
    </xf>
    <xf numFmtId="3" fontId="4" fillId="36" borderId="11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181" fontId="8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49" fontId="10" fillId="0" borderId="11" xfId="0" applyNumberFormat="1" applyFont="1" applyBorder="1" applyAlignment="1" applyProtection="1">
      <alignment horizontal="center" vertical="center"/>
      <protection/>
    </xf>
    <xf numFmtId="183" fontId="22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182" fontId="8" fillId="0" borderId="11" xfId="0" applyNumberFormat="1" applyFont="1" applyFill="1" applyBorder="1" applyAlignment="1" applyProtection="1">
      <alignment horizontal="center" vertical="center"/>
      <protection/>
    </xf>
    <xf numFmtId="182" fontId="9" fillId="0" borderId="11" xfId="0" applyNumberFormat="1" applyFont="1" applyFill="1" applyBorder="1" applyAlignment="1" applyProtection="1">
      <alignment horizontal="center" vertical="center"/>
      <protection/>
    </xf>
    <xf numFmtId="182" fontId="10" fillId="0" borderId="11" xfId="0" applyNumberFormat="1" applyFont="1" applyFill="1" applyBorder="1" applyAlignment="1" applyProtection="1">
      <alignment horizontal="center" vertical="center"/>
      <protection/>
    </xf>
    <xf numFmtId="182" fontId="3" fillId="0" borderId="11" xfId="0" applyNumberFormat="1" applyFont="1" applyBorder="1" applyAlignment="1" applyProtection="1">
      <alignment horizontal="center" vertical="center"/>
      <protection/>
    </xf>
    <xf numFmtId="182" fontId="4" fillId="0" borderId="11" xfId="0" applyNumberFormat="1" applyFont="1" applyFill="1" applyBorder="1" applyAlignment="1" applyProtection="1">
      <alignment horizontal="center" vertical="center"/>
      <protection/>
    </xf>
    <xf numFmtId="182" fontId="10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left" vertical="center" wrapText="1"/>
      <protection/>
    </xf>
    <xf numFmtId="182" fontId="23" fillId="0" borderId="11" xfId="0" applyNumberFormat="1" applyFont="1" applyBorder="1" applyAlignment="1" applyProtection="1">
      <alignment horizontal="center" vertical="center"/>
      <protection/>
    </xf>
    <xf numFmtId="181" fontId="9" fillId="0" borderId="11" xfId="0" applyNumberFormat="1" applyFont="1" applyFill="1" applyBorder="1" applyAlignment="1" applyProtection="1">
      <alignment horizontal="left" vertical="center" wrapText="1"/>
      <protection/>
    </xf>
    <xf numFmtId="182" fontId="9" fillId="0" borderId="12" xfId="0" applyNumberFormat="1" applyFont="1" applyFill="1" applyBorder="1" applyAlignment="1" applyProtection="1">
      <alignment horizontal="center" vertical="center"/>
      <protection/>
    </xf>
    <xf numFmtId="182" fontId="4" fillId="0" borderId="13" xfId="0" applyNumberFormat="1" applyFont="1" applyFill="1" applyBorder="1" applyAlignment="1" applyProtection="1">
      <alignment horizontal="center" vertical="center"/>
      <protection/>
    </xf>
    <xf numFmtId="182" fontId="10" fillId="0" borderId="11" xfId="0" applyNumberFormat="1" applyFont="1" applyBorder="1" applyAlignment="1" applyProtection="1">
      <alignment horizontal="center" vertical="center"/>
      <protection/>
    </xf>
    <xf numFmtId="182" fontId="24" fillId="0" borderId="11" xfId="0" applyNumberFormat="1" applyFont="1" applyFill="1" applyBorder="1" applyAlignment="1" applyProtection="1">
      <alignment horizontal="center" vertical="center"/>
      <protection/>
    </xf>
    <xf numFmtId="182" fontId="24" fillId="0" borderId="11" xfId="0" applyNumberFormat="1" applyFont="1" applyFill="1" applyBorder="1" applyAlignment="1" applyProtection="1">
      <alignment horizontal="center" vertical="center"/>
      <protection/>
    </xf>
    <xf numFmtId="182" fontId="9" fillId="0" borderId="13" xfId="0" applyNumberFormat="1" applyFont="1" applyFill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center" vertical="center"/>
      <protection/>
    </xf>
    <xf numFmtId="3" fontId="9" fillId="0" borderId="11" xfId="0" applyNumberFormat="1" applyFont="1" applyFill="1" applyBorder="1" applyAlignment="1" applyProtection="1">
      <alignment horizontal="left" vertical="center" wrapText="1"/>
      <protection/>
    </xf>
    <xf numFmtId="182" fontId="25" fillId="0" borderId="11" xfId="0" applyNumberFormat="1" applyFont="1" applyFill="1" applyBorder="1" applyAlignment="1" applyProtection="1">
      <alignment horizontal="center" vertical="center"/>
      <protection/>
    </xf>
    <xf numFmtId="182" fontId="4" fillId="0" borderId="17" xfId="0" applyNumberFormat="1" applyFont="1" applyFill="1" applyBorder="1" applyAlignment="1" applyProtection="1">
      <alignment horizontal="center" vertical="center"/>
      <protection/>
    </xf>
    <xf numFmtId="182" fontId="3" fillId="0" borderId="17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3" fontId="8" fillId="0" borderId="14" xfId="0" applyNumberFormat="1" applyFont="1" applyFill="1" applyBorder="1" applyAlignment="1" applyProtection="1">
      <alignment horizontal="left" vertical="center" wrapText="1"/>
      <protection/>
    </xf>
    <xf numFmtId="181" fontId="8" fillId="0" borderId="11" xfId="0" applyNumberFormat="1" applyFont="1" applyFill="1" applyBorder="1" applyAlignment="1" applyProtection="1">
      <alignment/>
      <protection/>
    </xf>
    <xf numFmtId="181" fontId="10" fillId="0" borderId="11" xfId="0" applyNumberFormat="1" applyFont="1" applyFill="1" applyBorder="1" applyAlignment="1" applyProtection="1">
      <alignment/>
      <protection/>
    </xf>
    <xf numFmtId="181" fontId="10" fillId="0" borderId="17" xfId="0" applyNumberFormat="1" applyFont="1" applyFill="1" applyBorder="1" applyAlignment="1" applyProtection="1">
      <alignment/>
      <protection/>
    </xf>
    <xf numFmtId="181" fontId="8" fillId="0" borderId="18" xfId="0" applyNumberFormat="1" applyFont="1" applyFill="1" applyBorder="1" applyAlignment="1" applyProtection="1">
      <alignment/>
      <protection/>
    </xf>
    <xf numFmtId="181" fontId="10" fillId="0" borderId="12" xfId="0" applyNumberFormat="1" applyFont="1" applyFill="1" applyBorder="1" applyAlignment="1" applyProtection="1">
      <alignment/>
      <protection/>
    </xf>
    <xf numFmtId="181" fontId="8" fillId="0" borderId="19" xfId="0" applyNumberFormat="1" applyFont="1" applyFill="1" applyBorder="1" applyAlignment="1" applyProtection="1">
      <alignment/>
      <protection/>
    </xf>
    <xf numFmtId="181" fontId="4" fillId="0" borderId="11" xfId="81" applyNumberFormat="1" applyFont="1" applyFill="1" applyBorder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4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left" vertical="center"/>
      <protection/>
    </xf>
    <xf numFmtId="181" fontId="8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181" fontId="8" fillId="0" borderId="14" xfId="0" applyNumberFormat="1" applyFont="1" applyFill="1" applyBorder="1" applyAlignment="1" applyProtection="1">
      <alignment horizontal="center" vertical="center"/>
      <protection/>
    </xf>
    <xf numFmtId="181" fontId="10" fillId="0" borderId="14" xfId="0" applyNumberFormat="1" applyFont="1" applyFill="1" applyBorder="1" applyAlignment="1" applyProtection="1">
      <alignment horizontal="center" vertical="center"/>
      <protection/>
    </xf>
    <xf numFmtId="181" fontId="10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Border="1" applyAlignment="1" applyProtection="1">
      <alignment vertical="center"/>
      <protection/>
    </xf>
    <xf numFmtId="181" fontId="10" fillId="36" borderId="14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181" fontId="27" fillId="36" borderId="14" xfId="0" applyNumberFormat="1" applyFont="1" applyFill="1" applyBorder="1" applyAlignment="1" applyProtection="1">
      <alignment horizontal="right" vertical="center"/>
      <protection/>
    </xf>
    <xf numFmtId="0" fontId="27" fillId="0" borderId="14" xfId="0" applyFont="1" applyBorder="1" applyAlignment="1" applyProtection="1">
      <alignment horizontal="left" vertical="center"/>
      <protection/>
    </xf>
    <xf numFmtId="181" fontId="27" fillId="0" borderId="14" xfId="0" applyNumberFormat="1" applyFont="1" applyBorder="1" applyAlignment="1" applyProtection="1">
      <alignment/>
      <protection/>
    </xf>
    <xf numFmtId="181" fontId="27" fillId="0" borderId="14" xfId="0" applyNumberFormat="1" applyFont="1" applyBorder="1" applyAlignment="1" applyProtection="1">
      <alignment horizontal="right" vertical="center"/>
      <protection/>
    </xf>
    <xf numFmtId="0" fontId="27" fillId="0" borderId="14" xfId="0" applyFont="1" applyBorder="1" applyAlignment="1" applyProtection="1">
      <alignment horizontal="left"/>
      <protection/>
    </xf>
    <xf numFmtId="181" fontId="10" fillId="0" borderId="14" xfId="0" applyNumberFormat="1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181" fontId="27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9" borderId="14" xfId="0" applyFont="1" applyFill="1" applyBorder="1" applyAlignment="1" applyProtection="1">
      <alignment horizontal="left" vertical="center"/>
      <protection/>
    </xf>
    <xf numFmtId="181" fontId="28" fillId="9" borderId="14" xfId="0" applyNumberFormat="1" applyFont="1" applyFill="1" applyBorder="1" applyAlignment="1" applyProtection="1">
      <alignment horizontal="right" vertical="center"/>
      <protection/>
    </xf>
    <xf numFmtId="0" fontId="10" fillId="9" borderId="14" xfId="0" applyFont="1" applyFill="1" applyBorder="1" applyAlignment="1" applyProtection="1">
      <alignment vertical="center"/>
      <protection/>
    </xf>
    <xf numFmtId="181" fontId="28" fillId="36" borderId="14" xfId="0" applyNumberFormat="1" applyFont="1" applyFill="1" applyBorder="1" applyAlignment="1" applyProtection="1">
      <alignment horizontal="right" vertical="center"/>
      <protection/>
    </xf>
    <xf numFmtId="184" fontId="8" fillId="9" borderId="14" xfId="0" applyNumberFormat="1" applyFont="1" applyFill="1" applyBorder="1" applyAlignment="1" applyProtection="1">
      <alignment horizontal="right" vertical="center"/>
      <protection/>
    </xf>
    <xf numFmtId="184" fontId="10" fillId="0" borderId="14" xfId="0" applyNumberFormat="1" applyFont="1" applyBorder="1" applyAlignment="1" applyProtection="1">
      <alignment horizontal="right" vertical="center"/>
      <protection/>
    </xf>
    <xf numFmtId="184" fontId="10" fillId="0" borderId="14" xfId="0" applyNumberFormat="1" applyFont="1" applyBorder="1" applyAlignment="1" applyProtection="1">
      <alignment horizontal="center" vertical="center"/>
      <protection/>
    </xf>
    <xf numFmtId="184" fontId="10" fillId="36" borderId="14" xfId="0" applyNumberFormat="1" applyFont="1" applyFill="1" applyBorder="1" applyAlignment="1" applyProtection="1">
      <alignment horizontal="right" vertical="center"/>
      <protection/>
    </xf>
    <xf numFmtId="181" fontId="28" fillId="0" borderId="14" xfId="0" applyNumberFormat="1" applyFont="1" applyFill="1" applyBorder="1" applyAlignment="1" applyProtection="1">
      <alignment horizontal="right" vertical="center"/>
      <protection/>
    </xf>
    <xf numFmtId="184" fontId="8" fillId="0" borderId="14" xfId="0" applyNumberFormat="1" applyFont="1" applyFill="1" applyBorder="1" applyAlignment="1" applyProtection="1">
      <alignment horizontal="right" vertical="center"/>
      <protection/>
    </xf>
    <xf numFmtId="184" fontId="8" fillId="0" borderId="14" xfId="0" applyNumberFormat="1" applyFont="1" applyFill="1" applyBorder="1" applyAlignment="1" applyProtection="1">
      <alignment vertical="center"/>
      <protection/>
    </xf>
    <xf numFmtId="184" fontId="8" fillId="36" borderId="14" xfId="0" applyNumberFormat="1" applyFont="1" applyFill="1" applyBorder="1" applyAlignment="1" applyProtection="1">
      <alignment vertical="center"/>
      <protection/>
    </xf>
  </cellXfs>
  <cellStyles count="98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_表4-一般公共预算基本支出表" xfId="32"/>
    <cellStyle name="40% - 着色 3" xfId="33"/>
    <cellStyle name="标题" xfId="34"/>
    <cellStyle name="20% - 着色 5" xfId="35"/>
    <cellStyle name="着色 1" xfId="36"/>
    <cellStyle name="解释性文本" xfId="37"/>
    <cellStyle name="标题 1" xfId="38"/>
    <cellStyle name="常规_表1-财政拨款收支预算表_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40% - 着色 4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着色 5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_表5三公经费预算支出表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常规_表2-财政拨款支出总表_5" xfId="76"/>
    <cellStyle name="20% - 着色 4" xfId="77"/>
    <cellStyle name="20% - 着色 6" xfId="78"/>
    <cellStyle name="着色 2" xfId="79"/>
    <cellStyle name="40% - 着色 2" xfId="80"/>
    <cellStyle name="常规_表2-财政拨款支出总表_6" xfId="81"/>
    <cellStyle name="40% - 着色 5" xfId="82"/>
    <cellStyle name="40% - 着色 6" xfId="83"/>
    <cellStyle name="60% - 着色 1" xfId="84"/>
    <cellStyle name="60% - 着色 3" xfId="85"/>
    <cellStyle name="60% - 着色 4" xfId="86"/>
    <cellStyle name="60% - 着色 5" xfId="87"/>
    <cellStyle name="常规_表1-财政拨款收支预算表" xfId="88"/>
    <cellStyle name="60% - 着色 6" xfId="89"/>
    <cellStyle name="常规_表4-一般公共预算基本支出表_6" xfId="90"/>
    <cellStyle name="常规_表2-财政拨款支出总表_3" xfId="91"/>
    <cellStyle name="着色 3" xfId="92"/>
    <cellStyle name="常规_表2-财政拨款支出总表_1" xfId="93"/>
    <cellStyle name="着色 4" xfId="94"/>
    <cellStyle name="常规_表2-财政拨款支出总表_2" xfId="95"/>
    <cellStyle name="着色 6" xfId="96"/>
    <cellStyle name="常规_表2-财政拨款支出总表_4" xfId="97"/>
    <cellStyle name="常规_表4-一般公共预算基本支出表_4" xfId="98"/>
    <cellStyle name="常规_表2-财政拨款支出总表" xfId="99"/>
    <cellStyle name="常规_表4-一般公共预算基本支出表_3" xfId="100"/>
    <cellStyle name="常规_表4-一般公共预算基本支出表_1" xfId="101"/>
    <cellStyle name="常规_表4-一般公共预算基本支出表_2" xfId="102"/>
    <cellStyle name="常规_表7-部门收支预算表" xfId="103"/>
    <cellStyle name="常规_表4-一般公共预算基本支出表_5" xfId="104"/>
    <cellStyle name="常规_表7-部门收支预算表_1" xfId="105"/>
    <cellStyle name="常规_表7-部门收支预算表_2" xfId="106"/>
    <cellStyle name="常规_表9-部门财务支出预算表" xfId="107"/>
    <cellStyle name="常规_表9-部门财务支出预算表_1" xfId="108"/>
    <cellStyle name="常规_表9-部门财务支出预算表_2" xfId="109"/>
    <cellStyle name="常规_表9-部门财务支出预算表_3" xfId="110"/>
    <cellStyle name="常规_表9-部门财务支出预算表_4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20&#39044;&#31639;&#20844;&#24320;\&#21160;&#30417;&#25152;\&#22823;&#27494;&#21475;&#21306;&#21160;&#29289;&#21355;&#29983;&#30417;&#30563;&#25152;2020&#24180;&#37096;&#38376;&#39044;&#31639;&#20844;&#24320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Temp\Rar$DIa1976.8599\&#65288;&#26412;&#32423;&#65289;&#22823;&#27494;&#21475;&#21306;&#20892;&#19994;&#20892;&#26449;&#21644;&#27700;&#21153;&#23616;&#39044;&#31639;&#20844;&#24320;&#38468;&#34920;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20&#39044;&#31639;&#20844;&#24320;\&#20892;&#26426;&#20013;&#24515;&#39044;&#31639;&#20844;&#24320;\&#20892;&#25216;&#20013;&#24515;2020&#24180;&#37096;&#38376;&#39044;&#31639;&#20844;&#24320;&#34920;-&#65288;&#65289;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20&#39044;&#31639;&#20844;&#24320;\&#20892;&#32463;&#31449;\2020&#24180;&#20892;&#32463;&#31449;&#37096;&#38376;&#39044;&#31639;&#20844;&#24320;&#38468;&#34920;0204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20&#39044;&#31639;&#20844;&#24320;\&#27700;&#21033;&#31449;\&#22823;&#27494;&#21475;&#21306;&#27700;&#21033;&#24037;&#20316;&#31449;2020&#24180;&#37096;&#38376;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-财政拨款收支预算表"/>
      <sheetName val="表2-财政拨款支出总表"/>
      <sheetName val="表3-一般公共预算支出总表"/>
      <sheetName val="表4-一般公共预算基本支出表"/>
      <sheetName val="表5三公经费预算支出表"/>
      <sheetName val="表6-政府性基金预算财政拨款支出表"/>
      <sheetName val="表7-部门收支预算表"/>
      <sheetName val="表8-部门收入总表"/>
      <sheetName val="表9-部门部门支出预算表"/>
    </sheetNames>
    <sheetDataSet>
      <sheetData sheetId="0">
        <row r="36">
          <cell r="B36">
            <v>2494082</v>
          </cell>
        </row>
      </sheetData>
      <sheetData sheetId="2">
        <row r="7">
          <cell r="C7">
            <v>7670420</v>
          </cell>
        </row>
        <row r="8">
          <cell r="C8">
            <v>167856</v>
          </cell>
        </row>
        <row r="10">
          <cell r="C10">
            <v>136856</v>
          </cell>
        </row>
        <row r="11">
          <cell r="C11">
            <v>31000</v>
          </cell>
        </row>
        <row r="12">
          <cell r="C12">
            <v>68668</v>
          </cell>
        </row>
        <row r="14">
          <cell r="C14">
            <v>63068</v>
          </cell>
        </row>
        <row r="15">
          <cell r="C15">
            <v>5600</v>
          </cell>
        </row>
        <row r="16">
          <cell r="C16">
            <v>187606</v>
          </cell>
        </row>
        <row r="19">
          <cell r="C19">
            <v>6806</v>
          </cell>
        </row>
        <row r="20">
          <cell r="C20">
            <v>6806</v>
          </cell>
        </row>
        <row r="22">
          <cell r="C22">
            <v>2396010</v>
          </cell>
        </row>
        <row r="23">
          <cell r="C23">
            <v>2396010</v>
          </cell>
        </row>
        <row r="24">
          <cell r="C24">
            <v>4680915</v>
          </cell>
        </row>
        <row r="26">
          <cell r="C26">
            <v>1401801</v>
          </cell>
        </row>
        <row r="27">
          <cell r="C27">
            <v>1479664</v>
          </cell>
        </row>
        <row r="33">
          <cell r="C33">
            <v>800000</v>
          </cell>
        </row>
        <row r="34">
          <cell r="C34">
            <v>169365</v>
          </cell>
        </row>
        <row r="35">
          <cell r="C35">
            <v>169365</v>
          </cell>
        </row>
        <row r="36">
          <cell r="C36">
            <v>103041</v>
          </cell>
        </row>
        <row r="37">
          <cell r="C37">
            <v>66324</v>
          </cell>
        </row>
      </sheetData>
      <sheetData sheetId="6">
        <row r="21">
          <cell r="B21">
            <v>2494082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1-财政拨款收支预算表"/>
      <sheetName val="表2-财政拨款支出总表"/>
      <sheetName val="表3-一般公共预算支出总表"/>
      <sheetName val="表4-一般公共预算基本支出表"/>
      <sheetName val="表5三公经费预算支出表"/>
      <sheetName val="表6-政府性基金预算财政拨款支出表"/>
      <sheetName val="表7-部门收支预算表"/>
      <sheetName val="表8-部门收入总表"/>
      <sheetName val="表9-部门财务支出预算表"/>
    </sheetNames>
    <sheetDataSet>
      <sheetData sheetId="0">
        <row r="36">
          <cell r="B36">
            <v>3495235.77</v>
          </cell>
        </row>
      </sheetData>
      <sheetData sheetId="2">
        <row r="7">
          <cell r="C7">
            <v>132715804.56</v>
          </cell>
        </row>
        <row r="8">
          <cell r="C8">
            <v>154292</v>
          </cell>
        </row>
        <row r="11">
          <cell r="C11">
            <v>153892.4</v>
          </cell>
        </row>
        <row r="12">
          <cell r="C12">
            <v>81496.2</v>
          </cell>
        </row>
        <row r="14">
          <cell r="C14">
            <v>61556.96</v>
          </cell>
        </row>
        <row r="15">
          <cell r="C15">
            <v>15389.24</v>
          </cell>
        </row>
        <row r="16">
          <cell r="C16">
            <v>4550</v>
          </cell>
        </row>
        <row r="17">
          <cell r="C17">
            <v>50000</v>
          </cell>
        </row>
        <row r="18">
          <cell r="C18">
            <v>50000</v>
          </cell>
        </row>
        <row r="19">
          <cell r="C19">
            <v>50000</v>
          </cell>
        </row>
        <row r="27">
          <cell r="C27">
            <v>61440837.87</v>
          </cell>
        </row>
        <row r="28">
          <cell r="C28">
            <v>61440837.87</v>
          </cell>
        </row>
        <row r="32">
          <cell r="C32">
            <v>54568309.42</v>
          </cell>
        </row>
        <row r="33">
          <cell r="C33">
            <v>0</v>
          </cell>
        </row>
        <row r="35">
          <cell r="C35">
            <v>25069388.5</v>
          </cell>
        </row>
        <row r="36">
          <cell r="C36">
            <v>150000</v>
          </cell>
        </row>
        <row r="37">
          <cell r="C37">
            <v>23296101</v>
          </cell>
        </row>
        <row r="40">
          <cell r="C40">
            <v>155284.92</v>
          </cell>
        </row>
        <row r="41">
          <cell r="C41">
            <v>155284.92</v>
          </cell>
        </row>
        <row r="42">
          <cell r="C42">
            <v>99664.92</v>
          </cell>
        </row>
        <row r="43">
          <cell r="C43">
            <v>55620</v>
          </cell>
        </row>
      </sheetData>
      <sheetData sheetId="6">
        <row r="21">
          <cell r="B21">
            <v>3495235.77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1-财政拨款收支预算表"/>
      <sheetName val="表2-财政拨款支出总表"/>
      <sheetName val="表3-一般公共预算支出总表"/>
      <sheetName val="表4-一般公共预算基本支出表"/>
      <sheetName val="表5三公经费预算支出表"/>
      <sheetName val="表6-政府性基金预算财政拨款支出表"/>
      <sheetName val="表7-部门收支预算表"/>
      <sheetName val="表8-部门收入总表"/>
      <sheetName val="表9-部门部门支出预算表"/>
    </sheetNames>
    <sheetDataSet>
      <sheetData sheetId="0">
        <row r="36">
          <cell r="B36">
            <v>11005.77</v>
          </cell>
        </row>
      </sheetData>
      <sheetData sheetId="2">
        <row r="7">
          <cell r="C7">
            <v>501886</v>
          </cell>
        </row>
        <row r="8">
          <cell r="C8">
            <v>267570</v>
          </cell>
        </row>
        <row r="10">
          <cell r="C10">
            <v>164066</v>
          </cell>
        </row>
        <row r="11">
          <cell r="C11">
            <v>103504</v>
          </cell>
        </row>
        <row r="12">
          <cell r="C12">
            <v>72271</v>
          </cell>
        </row>
        <row r="14">
          <cell r="C14">
            <v>65621</v>
          </cell>
        </row>
        <row r="15">
          <cell r="C15">
            <v>6650</v>
          </cell>
        </row>
        <row r="16">
          <cell r="C16">
            <v>0</v>
          </cell>
        </row>
        <row r="24">
          <cell r="C24">
            <v>0</v>
          </cell>
        </row>
        <row r="26">
          <cell r="C26">
            <v>1072541</v>
          </cell>
        </row>
        <row r="27">
          <cell r="C27">
            <v>20000</v>
          </cell>
        </row>
        <row r="33">
          <cell r="C33">
            <v>162045</v>
          </cell>
        </row>
        <row r="34">
          <cell r="C34">
            <v>162045</v>
          </cell>
        </row>
        <row r="35">
          <cell r="C35">
            <v>104825</v>
          </cell>
        </row>
        <row r="36">
          <cell r="C36">
            <v>57220</v>
          </cell>
        </row>
      </sheetData>
      <sheetData sheetId="6">
        <row r="20">
          <cell r="B20">
            <v>11006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-财政拨款收支预算表"/>
      <sheetName val="表2-财政拨款支出总表"/>
      <sheetName val="表3-一般公共预算支出总表"/>
      <sheetName val="表4-一般公共预算基本支出表"/>
      <sheetName val="表5三公经费预算支出表"/>
      <sheetName val="表6-政府性基金预算财政拨款支出表"/>
      <sheetName val="表7-部门收支预算表"/>
      <sheetName val="表8-部门收入总表"/>
      <sheetName val="表9-部门财务支出预算表"/>
      <sheetName val="Sheet1"/>
    </sheetNames>
    <sheetDataSet>
      <sheetData sheetId="0">
        <row r="36">
          <cell r="B36">
            <v>448078.96</v>
          </cell>
        </row>
      </sheetData>
      <sheetData sheetId="2">
        <row r="7">
          <cell r="C7">
            <v>621764.66</v>
          </cell>
        </row>
        <row r="8">
          <cell r="C8">
            <v>46794.51</v>
          </cell>
        </row>
        <row r="10">
          <cell r="C10">
            <v>46794.51</v>
          </cell>
        </row>
        <row r="11">
          <cell r="C11">
            <v>20117.81</v>
          </cell>
        </row>
        <row r="13">
          <cell r="C13">
            <v>18717.81</v>
          </cell>
        </row>
        <row r="14">
          <cell r="C14">
            <v>1400</v>
          </cell>
        </row>
        <row r="15">
          <cell r="C15">
            <v>506196.43</v>
          </cell>
        </row>
        <row r="17">
          <cell r="C17">
            <v>394277.43</v>
          </cell>
        </row>
        <row r="18">
          <cell r="C18">
            <v>111919</v>
          </cell>
        </row>
        <row r="19">
          <cell r="C19">
            <v>48655.91</v>
          </cell>
        </row>
        <row r="20">
          <cell r="C20">
            <v>48655.91</v>
          </cell>
        </row>
        <row r="21">
          <cell r="C21">
            <v>30307.91</v>
          </cell>
        </row>
        <row r="22">
          <cell r="C22">
            <v>18348</v>
          </cell>
        </row>
      </sheetData>
      <sheetData sheetId="6">
        <row r="21">
          <cell r="B21">
            <v>448078.96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1-财政拨款收支预算表"/>
      <sheetName val="表2-财政拨款支出总表"/>
      <sheetName val="表3-一般公共预算支出总表"/>
      <sheetName val="表4-一般公共预算基本支出表"/>
      <sheetName val="表5三公经费预算支出表"/>
      <sheetName val="表6-政府性基金预算财政拨款支出表"/>
      <sheetName val="表7-部门收支预算表"/>
      <sheetName val="表8-部门收入总表"/>
      <sheetName val="表9-部门部门支出预算表"/>
    </sheetNames>
    <sheetDataSet>
      <sheetData sheetId="2">
        <row r="7">
          <cell r="C7">
            <v>10917527.92</v>
          </cell>
        </row>
        <row r="8">
          <cell r="C8">
            <v>185234.92</v>
          </cell>
        </row>
        <row r="10">
          <cell r="C10">
            <v>138834.92</v>
          </cell>
        </row>
        <row r="11">
          <cell r="C11">
            <v>43400</v>
          </cell>
        </row>
        <row r="14">
          <cell r="C14">
            <v>59567</v>
          </cell>
        </row>
        <row r="16">
          <cell r="C16">
            <v>53617</v>
          </cell>
        </row>
        <row r="17">
          <cell r="C17">
            <v>5950</v>
          </cell>
        </row>
        <row r="21">
          <cell r="C21">
            <v>7271815</v>
          </cell>
        </row>
        <row r="22">
          <cell r="C22">
            <v>4936935</v>
          </cell>
        </row>
        <row r="23">
          <cell r="C23">
            <v>1197959</v>
          </cell>
        </row>
        <row r="34">
          <cell r="C34">
            <v>142567</v>
          </cell>
        </row>
        <row r="35">
          <cell r="C35">
            <v>142567</v>
          </cell>
        </row>
        <row r="36">
          <cell r="C36">
            <v>82243</v>
          </cell>
        </row>
        <row r="37">
          <cell r="C37">
            <v>60324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27.57421875" style="1" customWidth="1"/>
    <col min="2" max="2" width="18.8515625" style="1" customWidth="1"/>
    <col min="3" max="3" width="34.57421875" style="1" customWidth="1"/>
    <col min="4" max="4" width="17.28125" style="1" customWidth="1"/>
    <col min="5" max="5" width="15.140625" style="1" customWidth="1"/>
    <col min="6" max="6" width="14.7109375" style="1" customWidth="1"/>
    <col min="7" max="7" width="9.140625" style="1" customWidth="1"/>
  </cols>
  <sheetData>
    <row r="1" spans="1:6" s="1" customFormat="1" ht="31.5" customHeight="1">
      <c r="A1" s="8" t="s">
        <v>0</v>
      </c>
      <c r="B1" s="8"/>
      <c r="C1" s="8"/>
      <c r="D1" s="8"/>
      <c r="E1" s="8"/>
      <c r="F1" s="8"/>
    </row>
    <row r="2" spans="1:6" s="1" customFormat="1" ht="14.25" customHeight="1">
      <c r="A2" s="148" t="s">
        <v>1</v>
      </c>
      <c r="B2" s="148"/>
      <c r="C2" s="149"/>
      <c r="D2" s="150"/>
      <c r="E2" s="151"/>
      <c r="F2" s="151" t="s">
        <v>2</v>
      </c>
    </row>
    <row r="3" spans="1:6" s="1" customFormat="1" ht="19.5" customHeight="1">
      <c r="A3" s="152" t="s">
        <v>3</v>
      </c>
      <c r="B3" s="152"/>
      <c r="C3" s="152" t="s">
        <v>4</v>
      </c>
      <c r="D3" s="152"/>
      <c r="E3" s="152"/>
      <c r="F3" s="152"/>
    </row>
    <row r="4" spans="1:6" s="84" customFormat="1" ht="24" customHeight="1">
      <c r="A4" s="153" t="s">
        <v>5</v>
      </c>
      <c r="B4" s="153" t="s">
        <v>6</v>
      </c>
      <c r="C4" s="153" t="s">
        <v>7</v>
      </c>
      <c r="D4" s="153" t="s">
        <v>6</v>
      </c>
      <c r="E4" s="154" t="s">
        <v>8</v>
      </c>
      <c r="F4" s="154" t="s">
        <v>9</v>
      </c>
    </row>
    <row r="5" spans="1:6" s="84" customFormat="1" ht="24" customHeight="1">
      <c r="A5" s="155" t="s">
        <v>10</v>
      </c>
      <c r="B5" s="156">
        <f>B6</f>
        <v>7468661.51</v>
      </c>
      <c r="C5" s="157" t="s">
        <v>11</v>
      </c>
      <c r="D5" s="158">
        <f aca="true" t="shared" si="0" ref="D5:F5">SUM(D6:D34)</f>
        <v>7468661.510000001</v>
      </c>
      <c r="E5" s="158">
        <f t="shared" si="0"/>
        <v>7468661.510000001</v>
      </c>
      <c r="F5" s="159">
        <f t="shared" si="0"/>
        <v>0</v>
      </c>
    </row>
    <row r="6" spans="1:6" s="1" customFormat="1" ht="19.5" customHeight="1">
      <c r="A6" s="138" t="s">
        <v>12</v>
      </c>
      <c r="B6" s="160">
        <f>B7+B8</f>
        <v>7468661.51</v>
      </c>
      <c r="C6" s="161" t="s">
        <v>13</v>
      </c>
      <c r="D6" s="20"/>
      <c r="E6" s="20"/>
      <c r="F6" s="162"/>
    </row>
    <row r="7" spans="1:6" s="1" customFormat="1" ht="19.5" customHeight="1">
      <c r="A7" s="163" t="s">
        <v>14</v>
      </c>
      <c r="B7" s="164">
        <v>7468661.51</v>
      </c>
      <c r="C7" s="161" t="s">
        <v>15</v>
      </c>
      <c r="D7" s="160"/>
      <c r="E7" s="160"/>
      <c r="F7" s="162"/>
    </row>
    <row r="8" spans="1:6" s="1" customFormat="1" ht="19.5" customHeight="1">
      <c r="A8" s="163" t="s">
        <v>16</v>
      </c>
      <c r="B8" s="165"/>
      <c r="C8" s="161" t="s">
        <v>17</v>
      </c>
      <c r="D8" s="160"/>
      <c r="E8" s="160"/>
      <c r="F8" s="162"/>
    </row>
    <row r="9" spans="1:6" s="1" customFormat="1" ht="19.5" customHeight="1">
      <c r="A9" s="166"/>
      <c r="B9" s="167"/>
      <c r="C9" s="161" t="s">
        <v>18</v>
      </c>
      <c r="D9" s="160"/>
      <c r="E9" s="160"/>
      <c r="F9" s="162"/>
    </row>
    <row r="10" spans="1:6" s="1" customFormat="1" ht="19.5" customHeight="1">
      <c r="A10" s="166"/>
      <c r="B10" s="168"/>
      <c r="C10" s="161" t="s">
        <v>19</v>
      </c>
      <c r="D10" s="160"/>
      <c r="E10" s="160"/>
      <c r="F10" s="162"/>
    </row>
    <row r="11" spans="1:6" s="1" customFormat="1" ht="19.5" customHeight="1">
      <c r="A11" s="166"/>
      <c r="B11" s="168"/>
      <c r="C11" s="161" t="s">
        <v>20</v>
      </c>
      <c r="D11" s="160"/>
      <c r="E11" s="160"/>
      <c r="F11" s="162"/>
    </row>
    <row r="12" spans="1:6" s="1" customFormat="1" ht="19.5" customHeight="1">
      <c r="A12" s="166"/>
      <c r="B12" s="168"/>
      <c r="C12" s="161" t="s">
        <v>21</v>
      </c>
      <c r="D12" s="160"/>
      <c r="E12" s="160"/>
      <c r="F12" s="162"/>
    </row>
    <row r="13" spans="1:6" s="1" customFormat="1" ht="19.5" customHeight="1">
      <c r="A13" s="166"/>
      <c r="B13" s="168"/>
      <c r="C13" s="161" t="s">
        <v>22</v>
      </c>
      <c r="D13" s="164">
        <v>447366.05</v>
      </c>
      <c r="E13" s="164">
        <v>447366.05</v>
      </c>
      <c r="F13" s="162"/>
    </row>
    <row r="14" spans="1:6" s="1" customFormat="1" ht="19.5" customHeight="1">
      <c r="A14" s="166"/>
      <c r="B14" s="168"/>
      <c r="C14" s="161" t="s">
        <v>23</v>
      </c>
      <c r="D14" s="160"/>
      <c r="E14" s="160"/>
      <c r="F14" s="162"/>
    </row>
    <row r="15" spans="1:6" s="1" customFormat="1" ht="19.5" customHeight="1">
      <c r="A15" s="166"/>
      <c r="B15" s="168"/>
      <c r="C15" s="161" t="s">
        <v>24</v>
      </c>
      <c r="D15" s="164">
        <v>276914.19</v>
      </c>
      <c r="E15" s="164">
        <v>276914.19</v>
      </c>
      <c r="F15" s="162"/>
    </row>
    <row r="16" spans="1:6" s="1" customFormat="1" ht="19.5" customHeight="1">
      <c r="A16" s="166"/>
      <c r="B16" s="168"/>
      <c r="C16" s="161" t="s">
        <v>25</v>
      </c>
      <c r="D16" s="164">
        <v>30000</v>
      </c>
      <c r="E16" s="164">
        <v>30000</v>
      </c>
      <c r="F16" s="162"/>
    </row>
    <row r="17" spans="1:6" s="1" customFormat="1" ht="19.5" customHeight="1">
      <c r="A17" s="166"/>
      <c r="B17" s="168"/>
      <c r="C17" s="161" t="s">
        <v>26</v>
      </c>
      <c r="D17" s="164">
        <v>120000</v>
      </c>
      <c r="E17" s="164">
        <v>120000</v>
      </c>
      <c r="F17" s="162"/>
    </row>
    <row r="18" spans="1:6" s="1" customFormat="1" ht="19.5" customHeight="1">
      <c r="A18" s="169"/>
      <c r="B18" s="165"/>
      <c r="C18" s="161" t="s">
        <v>27</v>
      </c>
      <c r="D18" s="164">
        <v>6006512.24</v>
      </c>
      <c r="E18" s="164">
        <v>6006512.24</v>
      </c>
      <c r="F18" s="162"/>
    </row>
    <row r="19" spans="1:6" s="1" customFormat="1" ht="19.5" customHeight="1">
      <c r="A19" s="166"/>
      <c r="B19" s="168"/>
      <c r="C19" s="161" t="s">
        <v>28</v>
      </c>
      <c r="D19" s="160"/>
      <c r="E19" s="160"/>
      <c r="F19" s="162"/>
    </row>
    <row r="20" spans="1:6" s="1" customFormat="1" ht="19.5" customHeight="1">
      <c r="A20" s="166"/>
      <c r="B20" s="165"/>
      <c r="C20" s="161" t="s">
        <v>29</v>
      </c>
      <c r="D20" s="160"/>
      <c r="E20" s="160"/>
      <c r="F20" s="162"/>
    </row>
    <row r="21" spans="1:6" s="1" customFormat="1" ht="19.5" customHeight="1">
      <c r="A21" s="169"/>
      <c r="B21" s="168"/>
      <c r="C21" s="161" t="s">
        <v>30</v>
      </c>
      <c r="D21" s="160"/>
      <c r="E21" s="160"/>
      <c r="F21" s="162"/>
    </row>
    <row r="22" spans="1:6" s="1" customFormat="1" ht="19.5" customHeight="1">
      <c r="A22" s="166"/>
      <c r="B22" s="168"/>
      <c r="C22" s="161" t="s">
        <v>31</v>
      </c>
      <c r="D22" s="160"/>
      <c r="E22" s="160"/>
      <c r="F22" s="162"/>
    </row>
    <row r="23" spans="1:6" s="1" customFormat="1" ht="19.5" customHeight="1">
      <c r="A23" s="166"/>
      <c r="B23" s="168"/>
      <c r="C23" s="161" t="s">
        <v>32</v>
      </c>
      <c r="D23" s="160"/>
      <c r="E23" s="160"/>
      <c r="F23" s="162"/>
    </row>
    <row r="24" spans="1:6" s="1" customFormat="1" ht="19.5" customHeight="1">
      <c r="A24" s="166"/>
      <c r="B24" s="168"/>
      <c r="C24" s="161" t="s">
        <v>33</v>
      </c>
      <c r="D24" s="160"/>
      <c r="E24" s="160"/>
      <c r="F24" s="162"/>
    </row>
    <row r="25" spans="1:6" s="1" customFormat="1" ht="19.5" customHeight="1">
      <c r="A25" s="166"/>
      <c r="B25" s="168"/>
      <c r="C25" s="161" t="s">
        <v>34</v>
      </c>
      <c r="D25" s="164">
        <v>587869.03</v>
      </c>
      <c r="E25" s="164">
        <v>587869.03</v>
      </c>
      <c r="F25" s="162"/>
    </row>
    <row r="26" spans="1:6" s="1" customFormat="1" ht="19.5" customHeight="1">
      <c r="A26" s="166"/>
      <c r="B26" s="168"/>
      <c r="C26" s="161" t="s">
        <v>35</v>
      </c>
      <c r="D26" s="160"/>
      <c r="E26" s="160"/>
      <c r="F26" s="162"/>
    </row>
    <row r="27" spans="1:6" s="1" customFormat="1" ht="19.5" customHeight="1">
      <c r="A27" s="166"/>
      <c r="B27" s="168"/>
      <c r="C27" s="161" t="s">
        <v>36</v>
      </c>
      <c r="D27" s="160"/>
      <c r="E27" s="160"/>
      <c r="F27" s="162"/>
    </row>
    <row r="28" spans="1:6" s="1" customFormat="1" ht="19.5" customHeight="1">
      <c r="A28" s="166"/>
      <c r="B28" s="168"/>
      <c r="C28" s="161" t="s">
        <v>37</v>
      </c>
      <c r="D28" s="160"/>
      <c r="E28" s="160"/>
      <c r="F28" s="162"/>
    </row>
    <row r="29" spans="1:6" s="1" customFormat="1" ht="19.5" customHeight="1">
      <c r="A29" s="166"/>
      <c r="B29" s="168"/>
      <c r="C29" s="161" t="s">
        <v>38</v>
      </c>
      <c r="D29" s="160"/>
      <c r="E29" s="160"/>
      <c r="F29" s="162"/>
    </row>
    <row r="30" spans="1:6" s="1" customFormat="1" ht="19.5" customHeight="1">
      <c r="A30" s="166"/>
      <c r="B30" s="168"/>
      <c r="C30" s="161" t="s">
        <v>39</v>
      </c>
      <c r="D30" s="160"/>
      <c r="E30" s="160"/>
      <c r="F30" s="162"/>
    </row>
    <row r="31" spans="1:6" s="1" customFormat="1" ht="19.5" customHeight="1">
      <c r="A31" s="166"/>
      <c r="B31" s="168"/>
      <c r="C31" s="161" t="s">
        <v>40</v>
      </c>
      <c r="D31" s="160"/>
      <c r="E31" s="170"/>
      <c r="F31" s="162"/>
    </row>
    <row r="32" spans="1:6" s="1" customFormat="1" ht="19.5" customHeight="1">
      <c r="A32" s="166"/>
      <c r="B32" s="168"/>
      <c r="C32" s="161" t="s">
        <v>41</v>
      </c>
      <c r="D32" s="160"/>
      <c r="E32" s="160"/>
      <c r="F32" s="162"/>
    </row>
    <row r="33" spans="1:6" s="1" customFormat="1" ht="19.5" customHeight="1">
      <c r="A33" s="166"/>
      <c r="B33" s="168"/>
      <c r="C33" s="161" t="s">
        <v>42</v>
      </c>
      <c r="D33" s="160"/>
      <c r="E33" s="160"/>
      <c r="F33" s="162"/>
    </row>
    <row r="34" spans="1:6" s="1" customFormat="1" ht="19.5" customHeight="1">
      <c r="A34" s="166"/>
      <c r="B34" s="168"/>
      <c r="C34" s="161" t="s">
        <v>43</v>
      </c>
      <c r="D34" s="160"/>
      <c r="E34" s="170"/>
      <c r="F34" s="162"/>
    </row>
    <row r="35" spans="1:6" s="1" customFormat="1" ht="19.5" customHeight="1">
      <c r="A35" s="171"/>
      <c r="B35" s="172"/>
      <c r="C35" s="173"/>
      <c r="D35" s="160"/>
      <c r="E35" s="159"/>
      <c r="F35" s="160"/>
    </row>
    <row r="36" spans="1:6" s="1" customFormat="1" ht="19.5" customHeight="1">
      <c r="A36" s="174" t="s">
        <v>44</v>
      </c>
      <c r="B36" s="175">
        <f>'[1]表1-财政拨款收支预算表'!$B$36+'[2]表1-财政拨款收支预算表'!$B$36+'[3]表1-财政拨款收支预算表'!$B$36+'[4]表1-财政拨款收支预算表'!$B$36</f>
        <v>6448402.499999999</v>
      </c>
      <c r="C36" s="176" t="s">
        <v>45</v>
      </c>
      <c r="D36" s="177">
        <f>B36</f>
        <v>6448402.499999999</v>
      </c>
      <c r="E36" s="177">
        <f>B36</f>
        <v>6448402.499999999</v>
      </c>
      <c r="F36" s="178">
        <f>F37+F38</f>
        <v>0</v>
      </c>
    </row>
    <row r="37" spans="1:6" s="1" customFormat="1" ht="19.5" customHeight="1">
      <c r="A37" s="163" t="s">
        <v>14</v>
      </c>
      <c r="B37" s="165">
        <f>B36</f>
        <v>6448402.499999999</v>
      </c>
      <c r="C37" s="163" t="s">
        <v>14</v>
      </c>
      <c r="D37" s="165">
        <f>D36</f>
        <v>6448402.499999999</v>
      </c>
      <c r="E37" s="165">
        <f>E36</f>
        <v>6448402.499999999</v>
      </c>
      <c r="F37" s="179"/>
    </row>
    <row r="38" spans="1:6" s="1" customFormat="1" ht="19.5" customHeight="1">
      <c r="A38" s="163" t="s">
        <v>16</v>
      </c>
      <c r="B38" s="165"/>
      <c r="C38" s="163" t="s">
        <v>16</v>
      </c>
      <c r="D38" s="179"/>
      <c r="E38" s="180"/>
      <c r="F38" s="181"/>
    </row>
    <row r="39" spans="1:6" s="1" customFormat="1" ht="19.5" customHeight="1">
      <c r="A39" s="152" t="s">
        <v>46</v>
      </c>
      <c r="B39" s="182">
        <f>B5+B36</f>
        <v>13917064.009999998</v>
      </c>
      <c r="C39" s="152" t="s">
        <v>47</v>
      </c>
      <c r="D39" s="183">
        <f aca="true" t="shared" si="1" ref="B39:F39">D5+D36</f>
        <v>13917064.01</v>
      </c>
      <c r="E39" s="184">
        <f t="shared" si="1"/>
        <v>13917064.01</v>
      </c>
      <c r="F39" s="185">
        <f t="shared" si="1"/>
        <v>0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55" right="0.55" top="0.98" bottom="0.79" header="0.51" footer="0.31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C13" sqref="C13"/>
    </sheetView>
  </sheetViews>
  <sheetFormatPr defaultColWidth="9.140625" defaultRowHeight="12.75" customHeight="1"/>
  <cols>
    <col min="1" max="1" width="16.140625" style="1" customWidth="1"/>
    <col min="2" max="2" width="20.00390625" style="134" customWidth="1"/>
    <col min="3" max="3" width="15.57421875" style="1" customWidth="1"/>
    <col min="4" max="4" width="16.8515625" style="1" customWidth="1"/>
    <col min="5" max="5" width="14.421875" style="1" customWidth="1"/>
    <col min="6" max="6" width="13.28125" style="1" customWidth="1"/>
    <col min="7" max="7" width="11.140625" style="1" customWidth="1"/>
    <col min="8" max="8" width="11.28125" style="1" customWidth="1"/>
    <col min="9" max="9" width="10.140625" style="1" customWidth="1"/>
  </cols>
  <sheetData>
    <row r="1" spans="1:9" s="1" customFormat="1" ht="31.5" customHeight="1">
      <c r="A1" s="135" t="s">
        <v>48</v>
      </c>
      <c r="B1" s="135"/>
      <c r="C1" s="136"/>
      <c r="D1" s="136"/>
      <c r="E1" s="136"/>
      <c r="F1" s="136"/>
      <c r="G1" s="136"/>
      <c r="H1" s="136"/>
      <c r="I1" s="136"/>
    </row>
    <row r="2" spans="1:9" s="1" customFormat="1" ht="21.75" customHeight="1">
      <c r="A2" s="102" t="s">
        <v>49</v>
      </c>
      <c r="B2" s="137"/>
      <c r="C2" s="102"/>
      <c r="D2" s="102"/>
      <c r="E2" s="102"/>
      <c r="F2" s="102"/>
      <c r="G2" s="102"/>
      <c r="H2" s="102"/>
      <c r="I2" s="102"/>
    </row>
    <row r="3" spans="1:9" s="1" customFormat="1" ht="22.5" customHeight="1">
      <c r="A3" s="138" t="s">
        <v>50</v>
      </c>
      <c r="B3" s="62"/>
      <c r="C3" s="138" t="s">
        <v>51</v>
      </c>
      <c r="D3" s="138" t="s">
        <v>52</v>
      </c>
      <c r="E3" s="138"/>
      <c r="F3" s="138"/>
      <c r="G3" s="138"/>
      <c r="H3" s="138"/>
      <c r="I3" s="138"/>
    </row>
    <row r="4" spans="1:9" s="1" customFormat="1" ht="31.5" customHeight="1">
      <c r="A4" s="138" t="s">
        <v>53</v>
      </c>
      <c r="B4" s="62" t="s">
        <v>54</v>
      </c>
      <c r="C4" s="138"/>
      <c r="D4" s="138" t="s">
        <v>12</v>
      </c>
      <c r="E4" s="138" t="s">
        <v>55</v>
      </c>
      <c r="F4" s="62" t="s">
        <v>56</v>
      </c>
      <c r="G4" s="62" t="s">
        <v>57</v>
      </c>
      <c r="H4" s="62" t="s">
        <v>58</v>
      </c>
      <c r="I4" s="62" t="s">
        <v>59</v>
      </c>
    </row>
    <row r="5" spans="1:9" s="1" customFormat="1" ht="20.25" customHeight="1">
      <c r="A5" s="139" t="s">
        <v>60</v>
      </c>
      <c r="B5" s="78" t="s">
        <v>60</v>
      </c>
      <c r="C5" s="139">
        <v>1</v>
      </c>
      <c r="D5" s="139">
        <v>2</v>
      </c>
      <c r="E5" s="139">
        <v>3</v>
      </c>
      <c r="F5" s="139">
        <v>4</v>
      </c>
      <c r="G5" s="139">
        <v>5</v>
      </c>
      <c r="H5" s="139">
        <v>6</v>
      </c>
      <c r="I5" s="139">
        <v>7</v>
      </c>
    </row>
    <row r="6" spans="1:9" s="131" customFormat="1" ht="21" customHeight="1">
      <c r="A6" s="14" t="s">
        <v>61</v>
      </c>
      <c r="B6" s="15"/>
      <c r="C6" s="45">
        <f aca="true" t="shared" si="0" ref="C6:H6">C7+C11+C17+C20+C23+C36</f>
        <v>7468661.510000001</v>
      </c>
      <c r="D6" s="45">
        <f t="shared" si="0"/>
        <v>7468661.510000001</v>
      </c>
      <c r="E6" s="45">
        <f t="shared" si="0"/>
        <v>5718661.510000001</v>
      </c>
      <c r="F6" s="45">
        <f t="shared" si="0"/>
        <v>0</v>
      </c>
      <c r="G6" s="45">
        <f t="shared" si="0"/>
        <v>0</v>
      </c>
      <c r="H6" s="45">
        <f t="shared" si="0"/>
        <v>1750000</v>
      </c>
      <c r="I6" s="56"/>
    </row>
    <row r="7" spans="1:9" s="132" customFormat="1" ht="21" customHeight="1">
      <c r="A7" s="18" t="s">
        <v>62</v>
      </c>
      <c r="B7" s="140" t="s">
        <v>63</v>
      </c>
      <c r="C7" s="45">
        <f>C8</f>
        <v>447366.05</v>
      </c>
      <c r="D7" s="45">
        <f>D8</f>
        <v>447366.05</v>
      </c>
      <c r="E7" s="45">
        <f>E8</f>
        <v>447366.05</v>
      </c>
      <c r="F7" s="56"/>
      <c r="G7" s="56"/>
      <c r="H7" s="56"/>
      <c r="I7" s="56"/>
    </row>
    <row r="8" spans="1:9" s="132" customFormat="1" ht="21" customHeight="1">
      <c r="A8" s="18" t="s">
        <v>64</v>
      </c>
      <c r="B8" s="140" t="s">
        <v>65</v>
      </c>
      <c r="C8" s="45">
        <f>C9+C10</f>
        <v>447366.05</v>
      </c>
      <c r="D8" s="45">
        <f>D9+D10</f>
        <v>447366.05</v>
      </c>
      <c r="E8" s="45">
        <f>E9+E10</f>
        <v>447366.05</v>
      </c>
      <c r="F8" s="56"/>
      <c r="G8" s="56"/>
      <c r="H8" s="56"/>
      <c r="I8" s="56"/>
    </row>
    <row r="9" spans="1:9" ht="24" customHeight="1">
      <c r="A9" s="21" t="s">
        <v>66</v>
      </c>
      <c r="B9" s="22" t="s">
        <v>67</v>
      </c>
      <c r="C9" s="47">
        <v>400</v>
      </c>
      <c r="D9" s="47">
        <v>400</v>
      </c>
      <c r="E9" s="47">
        <v>400</v>
      </c>
      <c r="F9" s="141"/>
      <c r="G9" s="141"/>
      <c r="H9" s="141"/>
      <c r="I9" s="141"/>
    </row>
    <row r="10" spans="1:9" ht="27.75" customHeight="1">
      <c r="A10" s="21" t="s">
        <v>68</v>
      </c>
      <c r="B10" s="22" t="s">
        <v>69</v>
      </c>
      <c r="C10" s="47">
        <v>446966.05</v>
      </c>
      <c r="D10" s="47">
        <v>446966.05</v>
      </c>
      <c r="E10" s="47">
        <v>446966.05</v>
      </c>
      <c r="F10" s="45"/>
      <c r="G10" s="141"/>
      <c r="H10" s="141"/>
      <c r="I10" s="141"/>
    </row>
    <row r="11" spans="1:9" s="94" customFormat="1" ht="27.75" customHeight="1">
      <c r="A11" s="25" t="s">
        <v>70</v>
      </c>
      <c r="B11" s="26" t="s">
        <v>71</v>
      </c>
      <c r="C11" s="45">
        <f>C12</f>
        <v>276914.19000000006</v>
      </c>
      <c r="D11" s="45">
        <f>D12</f>
        <v>276914.19000000006</v>
      </c>
      <c r="E11" s="45">
        <f>E12</f>
        <v>276914.19000000006</v>
      </c>
      <c r="F11" s="45"/>
      <c r="G11" s="141"/>
      <c r="H11" s="141"/>
      <c r="I11" s="141"/>
    </row>
    <row r="12" spans="1:9" s="132" customFormat="1" ht="30" customHeight="1">
      <c r="A12" s="25" t="s">
        <v>72</v>
      </c>
      <c r="B12" s="26" t="s">
        <v>73</v>
      </c>
      <c r="C12" s="45">
        <f>SUM(C13:C16)</f>
        <v>276914.19000000006</v>
      </c>
      <c r="D12" s="45">
        <f>SUM(D13:D16)</f>
        <v>276914.19000000006</v>
      </c>
      <c r="E12" s="45">
        <f>SUM(E13:E16)</f>
        <v>276914.19000000006</v>
      </c>
      <c r="F12" s="56"/>
      <c r="G12" s="56"/>
      <c r="H12" s="56"/>
      <c r="I12" s="56"/>
    </row>
    <row r="13" spans="1:9" s="133" customFormat="1" ht="21" customHeight="1">
      <c r="A13" s="21" t="s">
        <v>74</v>
      </c>
      <c r="B13" s="22" t="s">
        <v>75</v>
      </c>
      <c r="C13" s="47">
        <v>35753.54</v>
      </c>
      <c r="D13" s="47">
        <v>35753.54</v>
      </c>
      <c r="E13" s="47">
        <v>35753.54</v>
      </c>
      <c r="F13" s="57"/>
      <c r="G13" s="57"/>
      <c r="H13" s="57"/>
      <c r="I13" s="57"/>
    </row>
    <row r="14" spans="1:9" ht="24" customHeight="1">
      <c r="A14" s="21" t="s">
        <v>76</v>
      </c>
      <c r="B14" s="22" t="s">
        <v>77</v>
      </c>
      <c r="C14" s="47">
        <v>210087.39</v>
      </c>
      <c r="D14" s="47">
        <v>210087.39</v>
      </c>
      <c r="E14" s="47">
        <v>210087.39</v>
      </c>
      <c r="F14" s="141"/>
      <c r="G14" s="141"/>
      <c r="H14" s="141"/>
      <c r="I14" s="141"/>
    </row>
    <row r="15" spans="1:9" ht="24" customHeight="1">
      <c r="A15" s="21" t="s">
        <v>78</v>
      </c>
      <c r="B15" s="22" t="s">
        <v>79</v>
      </c>
      <c r="C15" s="47">
        <v>9373.26</v>
      </c>
      <c r="D15" s="47">
        <v>9373.26</v>
      </c>
      <c r="E15" s="47">
        <v>9373.26</v>
      </c>
      <c r="F15" s="142"/>
      <c r="G15" s="142"/>
      <c r="H15" s="142"/>
      <c r="I15" s="142"/>
    </row>
    <row r="16" spans="1:9" s="1" customFormat="1" ht="30" customHeight="1">
      <c r="A16" s="21" t="s">
        <v>80</v>
      </c>
      <c r="B16" s="22" t="s">
        <v>81</v>
      </c>
      <c r="C16" s="47">
        <v>21700</v>
      </c>
      <c r="D16" s="47">
        <v>21700</v>
      </c>
      <c r="E16" s="47">
        <v>21700</v>
      </c>
      <c r="F16" s="57"/>
      <c r="G16" s="57"/>
      <c r="H16" s="57"/>
      <c r="I16" s="57"/>
    </row>
    <row r="17" spans="1:9" s="94" customFormat="1" ht="27.75" customHeight="1">
      <c r="A17" s="25" t="s">
        <v>82</v>
      </c>
      <c r="B17" s="26" t="s">
        <v>83</v>
      </c>
      <c r="C17" s="45">
        <f aca="true" t="shared" si="1" ref="C17:C21">C18</f>
        <v>30000</v>
      </c>
      <c r="D17" s="45">
        <f aca="true" t="shared" si="2" ref="D17:D21">D18</f>
        <v>30000</v>
      </c>
      <c r="E17" s="45">
        <f aca="true" t="shared" si="3" ref="E17:E21">E18</f>
        <v>30000</v>
      </c>
      <c r="F17" s="45"/>
      <c r="G17" s="141"/>
      <c r="H17" s="141"/>
      <c r="I17" s="141"/>
    </row>
    <row r="18" spans="1:9" s="94" customFormat="1" ht="27.75" customHeight="1">
      <c r="A18" s="25" t="s">
        <v>84</v>
      </c>
      <c r="B18" s="26" t="s">
        <v>85</v>
      </c>
      <c r="C18" s="45">
        <f t="shared" si="1"/>
        <v>30000</v>
      </c>
      <c r="D18" s="45">
        <f t="shared" si="2"/>
        <v>30000</v>
      </c>
      <c r="E18" s="45">
        <f t="shared" si="3"/>
        <v>30000</v>
      </c>
      <c r="F18" s="45"/>
      <c r="G18" s="141"/>
      <c r="H18" s="141"/>
      <c r="I18" s="141"/>
    </row>
    <row r="19" spans="1:9" ht="24" customHeight="1">
      <c r="A19" s="21" t="s">
        <v>86</v>
      </c>
      <c r="B19" s="22" t="s">
        <v>87</v>
      </c>
      <c r="C19" s="47">
        <v>30000</v>
      </c>
      <c r="D19" s="47">
        <v>30000</v>
      </c>
      <c r="E19" s="47">
        <v>30000</v>
      </c>
      <c r="F19" s="141"/>
      <c r="G19" s="141"/>
      <c r="H19" s="141"/>
      <c r="I19" s="141"/>
    </row>
    <row r="20" spans="1:9" s="94" customFormat="1" ht="27.75" customHeight="1">
      <c r="A20" s="25" t="s">
        <v>88</v>
      </c>
      <c r="B20" s="26" t="s">
        <v>89</v>
      </c>
      <c r="C20" s="45">
        <f t="shared" si="1"/>
        <v>120000</v>
      </c>
      <c r="D20" s="45">
        <f t="shared" si="2"/>
        <v>120000</v>
      </c>
      <c r="E20" s="45">
        <f t="shared" si="3"/>
        <v>120000</v>
      </c>
      <c r="F20" s="45"/>
      <c r="G20" s="141"/>
      <c r="H20" s="141"/>
      <c r="I20" s="141"/>
    </row>
    <row r="21" spans="1:9" s="94" customFormat="1" ht="27.75" customHeight="1">
      <c r="A21" s="25" t="s">
        <v>90</v>
      </c>
      <c r="B21" s="26" t="s">
        <v>91</v>
      </c>
      <c r="C21" s="45">
        <f t="shared" si="1"/>
        <v>120000</v>
      </c>
      <c r="D21" s="45">
        <f t="shared" si="2"/>
        <v>120000</v>
      </c>
      <c r="E21" s="45">
        <f t="shared" si="3"/>
        <v>120000</v>
      </c>
      <c r="F21" s="45"/>
      <c r="G21" s="141"/>
      <c r="H21" s="141"/>
      <c r="I21" s="141"/>
    </row>
    <row r="22" spans="1:9" ht="24" customHeight="1">
      <c r="A22" s="21" t="s">
        <v>92</v>
      </c>
      <c r="B22" s="22" t="s">
        <v>91</v>
      </c>
      <c r="C22" s="47">
        <v>120000</v>
      </c>
      <c r="D22" s="47">
        <v>120000</v>
      </c>
      <c r="E22" s="47">
        <v>120000</v>
      </c>
      <c r="F22" s="141"/>
      <c r="G22" s="141"/>
      <c r="H22" s="141"/>
      <c r="I22" s="141"/>
    </row>
    <row r="23" spans="1:9" s="94" customFormat="1" ht="27.75" customHeight="1">
      <c r="A23" s="25" t="s">
        <v>93</v>
      </c>
      <c r="B23" s="26" t="s">
        <v>94</v>
      </c>
      <c r="C23" s="45">
        <f>C24+C31+C34</f>
        <v>6006512.24</v>
      </c>
      <c r="D23" s="45">
        <f>D24+D31+D34</f>
        <v>6006512.24</v>
      </c>
      <c r="E23" s="45">
        <f>E24+E31+E34</f>
        <v>4256512.24</v>
      </c>
      <c r="F23" s="45"/>
      <c r="G23" s="141"/>
      <c r="H23" s="45">
        <v>1750000</v>
      </c>
      <c r="I23" s="141"/>
    </row>
    <row r="24" spans="1:9" s="94" customFormat="1" ht="27.75" customHeight="1">
      <c r="A24" s="25">
        <v>21301</v>
      </c>
      <c r="B24" s="26" t="s">
        <v>95</v>
      </c>
      <c r="C24" s="45">
        <f>SUM(C25:C30)</f>
        <v>3214811.2399999998</v>
      </c>
      <c r="D24" s="45">
        <f>SUM(D25:D30)</f>
        <v>3214811.2399999998</v>
      </c>
      <c r="E24" s="45">
        <f>SUM(E25:E30)</f>
        <v>3214811.2399999998</v>
      </c>
      <c r="F24" s="45"/>
      <c r="G24" s="141"/>
      <c r="H24" s="141"/>
      <c r="I24" s="141"/>
    </row>
    <row r="25" spans="1:9" ht="24" customHeight="1">
      <c r="A25" s="21" t="s">
        <v>96</v>
      </c>
      <c r="B25" s="22" t="s">
        <v>97</v>
      </c>
      <c r="C25" s="47">
        <v>678316.38</v>
      </c>
      <c r="D25" s="47">
        <v>678316.38</v>
      </c>
      <c r="E25" s="47">
        <v>678316.38</v>
      </c>
      <c r="F25" s="142"/>
      <c r="G25" s="142"/>
      <c r="H25" s="142"/>
      <c r="I25" s="142"/>
    </row>
    <row r="26" spans="1:9" ht="24" customHeight="1">
      <c r="A26" s="21" t="s">
        <v>98</v>
      </c>
      <c r="B26" s="22" t="s">
        <v>99</v>
      </c>
      <c r="C26" s="47">
        <v>2416494.86</v>
      </c>
      <c r="D26" s="47">
        <v>2416494.86</v>
      </c>
      <c r="E26" s="47">
        <v>2416494.86</v>
      </c>
      <c r="F26" s="143"/>
      <c r="G26" s="143"/>
      <c r="H26" s="143"/>
      <c r="I26" s="143"/>
    </row>
    <row r="27" spans="1:9" s="1" customFormat="1" ht="30" customHeight="1">
      <c r="A27" s="21" t="s">
        <v>100</v>
      </c>
      <c r="B27" s="22" t="s">
        <v>101</v>
      </c>
      <c r="C27" s="47">
        <v>10000</v>
      </c>
      <c r="D27" s="47">
        <v>10000</v>
      </c>
      <c r="E27" s="47">
        <v>10000</v>
      </c>
      <c r="F27" s="57"/>
      <c r="G27" s="57"/>
      <c r="H27" s="57"/>
      <c r="I27" s="57"/>
    </row>
    <row r="28" spans="1:9" ht="24" customHeight="1">
      <c r="A28" s="21" t="s">
        <v>102</v>
      </c>
      <c r="B28" s="22" t="s">
        <v>103</v>
      </c>
      <c r="C28" s="47">
        <v>70000</v>
      </c>
      <c r="D28" s="47">
        <v>70000</v>
      </c>
      <c r="E28" s="47">
        <v>70000</v>
      </c>
      <c r="F28" s="141"/>
      <c r="G28" s="141"/>
      <c r="H28" s="141"/>
      <c r="I28" s="141"/>
    </row>
    <row r="29" spans="1:9" ht="24" customHeight="1">
      <c r="A29" s="21" t="s">
        <v>104</v>
      </c>
      <c r="B29" s="22" t="s">
        <v>105</v>
      </c>
      <c r="C29" s="47">
        <v>20000</v>
      </c>
      <c r="D29" s="47">
        <v>20000</v>
      </c>
      <c r="E29" s="47">
        <v>20000</v>
      </c>
      <c r="F29" s="141"/>
      <c r="G29" s="141"/>
      <c r="H29" s="141"/>
      <c r="I29" s="141"/>
    </row>
    <row r="30" spans="1:9" ht="24" customHeight="1">
      <c r="A30" s="21" t="s">
        <v>106</v>
      </c>
      <c r="B30" s="22" t="s">
        <v>107</v>
      </c>
      <c r="C30" s="47">
        <v>20000</v>
      </c>
      <c r="D30" s="47">
        <v>20000</v>
      </c>
      <c r="E30" s="47">
        <v>20000</v>
      </c>
      <c r="F30" s="143"/>
      <c r="G30" s="143"/>
      <c r="H30" s="143"/>
      <c r="I30" s="143"/>
    </row>
    <row r="31" spans="1:9" s="94" customFormat="1" ht="24" customHeight="1">
      <c r="A31" s="25">
        <v>21303</v>
      </c>
      <c r="B31" s="26" t="s">
        <v>108</v>
      </c>
      <c r="C31" s="45">
        <f>C32+C33</f>
        <v>1041701</v>
      </c>
      <c r="D31" s="45">
        <f>D32+D33</f>
        <v>1041701</v>
      </c>
      <c r="E31" s="45">
        <f>E32+E33</f>
        <v>1041701</v>
      </c>
      <c r="F31" s="144"/>
      <c r="G31" s="144"/>
      <c r="H31" s="144"/>
      <c r="I31" s="144"/>
    </row>
    <row r="32" spans="1:9" ht="24" customHeight="1">
      <c r="A32" s="21" t="s">
        <v>109</v>
      </c>
      <c r="B32" s="22" t="s">
        <v>110</v>
      </c>
      <c r="C32" s="47">
        <v>961701</v>
      </c>
      <c r="D32" s="47">
        <v>961701</v>
      </c>
      <c r="E32" s="47">
        <v>961701</v>
      </c>
      <c r="F32" s="143"/>
      <c r="G32" s="143"/>
      <c r="H32" s="143"/>
      <c r="I32" s="143"/>
    </row>
    <row r="33" spans="1:9" ht="24" customHeight="1">
      <c r="A33" s="21" t="s">
        <v>111</v>
      </c>
      <c r="B33" s="22" t="s">
        <v>112</v>
      </c>
      <c r="C33" s="47">
        <v>80000</v>
      </c>
      <c r="D33" s="47">
        <v>80000</v>
      </c>
      <c r="E33" s="47">
        <v>80000</v>
      </c>
      <c r="F33" s="145"/>
      <c r="G33" s="145"/>
      <c r="H33" s="145"/>
      <c r="I33" s="145"/>
    </row>
    <row r="34" spans="1:9" s="94" customFormat="1" ht="24" customHeight="1">
      <c r="A34" s="25">
        <v>21305</v>
      </c>
      <c r="B34" s="26" t="s">
        <v>113</v>
      </c>
      <c r="C34" s="45">
        <f aca="true" t="shared" si="4" ref="C34:H34">C35</f>
        <v>1750000</v>
      </c>
      <c r="D34" s="45">
        <f t="shared" si="4"/>
        <v>1750000</v>
      </c>
      <c r="E34" s="45">
        <f t="shared" si="4"/>
        <v>0</v>
      </c>
      <c r="F34" s="146"/>
      <c r="G34" s="146"/>
      <c r="H34" s="45">
        <f t="shared" si="4"/>
        <v>1750000</v>
      </c>
      <c r="I34" s="146"/>
    </row>
    <row r="35" spans="1:9" ht="24" customHeight="1">
      <c r="A35" s="21" t="s">
        <v>114</v>
      </c>
      <c r="B35" s="22" t="s">
        <v>115</v>
      </c>
      <c r="C35" s="47">
        <v>1750000</v>
      </c>
      <c r="D35" s="47">
        <v>1750000</v>
      </c>
      <c r="E35" s="47">
        <v>0</v>
      </c>
      <c r="F35" s="145"/>
      <c r="G35" s="145"/>
      <c r="H35" s="47">
        <v>1750000</v>
      </c>
      <c r="I35" s="145"/>
    </row>
    <row r="36" spans="1:9" s="94" customFormat="1" ht="27.75" customHeight="1">
      <c r="A36" s="25">
        <v>221</v>
      </c>
      <c r="B36" s="26" t="s">
        <v>116</v>
      </c>
      <c r="C36" s="45">
        <f>C37</f>
        <v>587869.03</v>
      </c>
      <c r="D36" s="45">
        <f>D37</f>
        <v>587869.03</v>
      </c>
      <c r="E36" s="45">
        <f>E37</f>
        <v>587869.03</v>
      </c>
      <c r="F36" s="45"/>
      <c r="G36" s="141"/>
      <c r="H36" s="141"/>
      <c r="I36" s="141"/>
    </row>
    <row r="37" spans="1:9" s="94" customFormat="1" ht="27.75" customHeight="1">
      <c r="A37" s="25" t="s">
        <v>117</v>
      </c>
      <c r="B37" s="26" t="s">
        <v>118</v>
      </c>
      <c r="C37" s="45">
        <f>SUM(C38:C39)</f>
        <v>587869.03</v>
      </c>
      <c r="D37" s="45">
        <f>SUM(D38:D39)</f>
        <v>587869.03</v>
      </c>
      <c r="E37" s="45">
        <f>SUM(E38:E39)</f>
        <v>587869.03</v>
      </c>
      <c r="F37" s="45"/>
      <c r="G37" s="141"/>
      <c r="H37" s="141"/>
      <c r="I37" s="141"/>
    </row>
    <row r="38" spans="1:9" ht="24" customHeight="1">
      <c r="A38" s="21" t="s">
        <v>119</v>
      </c>
      <c r="B38" s="22" t="s">
        <v>120</v>
      </c>
      <c r="C38" s="47">
        <v>362977.03</v>
      </c>
      <c r="D38" s="47">
        <v>362977.03</v>
      </c>
      <c r="E38" s="47">
        <v>362977.03</v>
      </c>
      <c r="F38" s="142"/>
      <c r="G38" s="145"/>
      <c r="H38" s="145"/>
      <c r="I38" s="145"/>
    </row>
    <row r="39" spans="1:9" ht="24" customHeight="1">
      <c r="A39" s="21" t="s">
        <v>121</v>
      </c>
      <c r="B39" s="22" t="s">
        <v>122</v>
      </c>
      <c r="C39" s="147">
        <v>224892</v>
      </c>
      <c r="D39" s="147">
        <v>224892</v>
      </c>
      <c r="E39" s="147">
        <v>224892</v>
      </c>
      <c r="F39" s="142"/>
      <c r="G39" s="142"/>
      <c r="H39" s="142"/>
      <c r="I39" s="142"/>
    </row>
  </sheetData>
  <sheetProtection/>
  <mergeCells count="6">
    <mergeCell ref="A1:I1"/>
    <mergeCell ref="A2:I2"/>
    <mergeCell ref="A3:B3"/>
    <mergeCell ref="D3:I3"/>
    <mergeCell ref="A6:B6"/>
    <mergeCell ref="C3:C4"/>
  </mergeCells>
  <printOptions horizontalCentered="1"/>
  <pageMargins left="0.55" right="0.55" top="0.98" bottom="0.79" header="0.51" footer="0.31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C40" sqref="C40"/>
    </sheetView>
  </sheetViews>
  <sheetFormatPr defaultColWidth="9.140625" defaultRowHeight="12.75" customHeight="1"/>
  <cols>
    <col min="1" max="1" width="11.140625" style="1" customWidth="1"/>
    <col min="2" max="2" width="29.7109375" style="1" customWidth="1"/>
    <col min="3" max="4" width="17.421875" style="1" customWidth="1"/>
    <col min="5" max="5" width="16.140625" style="1" customWidth="1"/>
    <col min="6" max="6" width="14.00390625" style="1" customWidth="1"/>
    <col min="7" max="7" width="15.00390625" style="1" customWidth="1"/>
    <col min="8" max="8" width="12.00390625" style="1" customWidth="1"/>
    <col min="9" max="9" width="9.140625" style="1" customWidth="1"/>
  </cols>
  <sheetData>
    <row r="1" spans="1:8" s="1" customFormat="1" ht="24.75" customHeight="1">
      <c r="A1" s="8" t="s">
        <v>123</v>
      </c>
      <c r="B1" s="8"/>
      <c r="C1" s="8"/>
      <c r="D1" s="8"/>
      <c r="E1" s="8"/>
      <c r="F1" s="8"/>
      <c r="G1" s="8"/>
      <c r="H1" s="8"/>
    </row>
    <row r="2" spans="1:8" s="1" customFormat="1" ht="21" customHeight="1">
      <c r="A2" s="102" t="s">
        <v>124</v>
      </c>
      <c r="B2" s="102"/>
      <c r="C2" s="102"/>
      <c r="D2" s="102"/>
      <c r="E2" s="102"/>
      <c r="F2" s="102"/>
      <c r="G2" s="102"/>
      <c r="H2" s="102"/>
    </row>
    <row r="3" spans="1:8" s="1" customFormat="1" ht="25.5" customHeight="1">
      <c r="A3" s="103" t="s">
        <v>50</v>
      </c>
      <c r="B3" s="103"/>
      <c r="C3" s="103" t="s">
        <v>125</v>
      </c>
      <c r="D3" s="103" t="s">
        <v>126</v>
      </c>
      <c r="E3" s="103"/>
      <c r="F3" s="103"/>
      <c r="G3" s="43" t="s">
        <v>127</v>
      </c>
      <c r="H3" s="43"/>
    </row>
    <row r="4" spans="1:8" s="1" customFormat="1" ht="12" customHeight="1">
      <c r="A4" s="103"/>
      <c r="B4" s="103"/>
      <c r="C4" s="103"/>
      <c r="D4" s="103" t="s">
        <v>61</v>
      </c>
      <c r="E4" s="104" t="s">
        <v>128</v>
      </c>
      <c r="F4" s="103" t="s">
        <v>129</v>
      </c>
      <c r="G4" s="43" t="s">
        <v>130</v>
      </c>
      <c r="H4" s="43" t="s">
        <v>131</v>
      </c>
    </row>
    <row r="5" spans="1:8" s="1" customFormat="1" ht="15" customHeight="1">
      <c r="A5" s="105" t="s">
        <v>132</v>
      </c>
      <c r="B5" s="105" t="s">
        <v>133</v>
      </c>
      <c r="C5" s="105"/>
      <c r="D5" s="105"/>
      <c r="E5" s="104"/>
      <c r="F5" s="105"/>
      <c r="G5" s="106"/>
      <c r="H5" s="106"/>
    </row>
    <row r="6" spans="1:8" s="1" customFormat="1" ht="21.75" customHeight="1">
      <c r="A6" s="107" t="s">
        <v>60</v>
      </c>
      <c r="B6" s="107" t="s">
        <v>60</v>
      </c>
      <c r="C6" s="107" t="s">
        <v>134</v>
      </c>
      <c r="D6" s="108">
        <v>2</v>
      </c>
      <c r="E6" s="108">
        <v>3</v>
      </c>
      <c r="F6" s="108">
        <v>4</v>
      </c>
      <c r="G6" s="13">
        <v>5</v>
      </c>
      <c r="H6" s="13">
        <v>6</v>
      </c>
    </row>
    <row r="7" spans="1:8" s="1" customFormat="1" ht="24.75" customHeight="1">
      <c r="A7" s="109" t="s">
        <v>61</v>
      </c>
      <c r="B7" s="110"/>
      <c r="C7" s="111">
        <f>'[1]表3-一般公共预算支出总表'!$C$7+'[2]表3-一般公共预算支出总表'!$C$7+'[3]表3-一般公共预算支出总表'!$C$7+'[4]表3-一般公共预算支出总表'!$C$7+'[5]表3-一般公共预算支出总表'!$C$7</f>
        <v>152427403.14</v>
      </c>
      <c r="D7" s="112">
        <f>D8+D15+D21+D24+D36+D65</f>
        <v>7468661.510000001</v>
      </c>
      <c r="E7" s="112">
        <f>E8+E15+E21+E24+E36+E57+E65</f>
        <v>5368661.51</v>
      </c>
      <c r="F7" s="112">
        <f>F8+F15+F21+F24+F36+F65</f>
        <v>2100000</v>
      </c>
      <c r="G7" s="113">
        <f aca="true" t="shared" si="0" ref="G7:G12">D7-C7</f>
        <v>-144958741.63</v>
      </c>
      <c r="H7" s="113">
        <f>D7/C7-1</f>
        <v>-0.9510018451003835</v>
      </c>
    </row>
    <row r="8" spans="1:8" s="1" customFormat="1" ht="27.75" customHeight="1">
      <c r="A8" s="18" t="s">
        <v>62</v>
      </c>
      <c r="B8" s="19" t="s">
        <v>63</v>
      </c>
      <c r="C8" s="114">
        <f>'[1]表3-一般公共预算支出总表'!$C$8+'[2]表3-一般公共预算支出总表'!$C$8+'[3]表3-一般公共预算支出总表'!$C$8+'[4]表3-一般公共预算支出总表'!$C$8+'[5]表3-一般公共预算支出总表'!$C$8</f>
        <v>821747.43</v>
      </c>
      <c r="D8" s="112">
        <f>D9</f>
        <v>447366.05</v>
      </c>
      <c r="E8" s="112">
        <f>E9</f>
        <v>447366.05</v>
      </c>
      <c r="F8" s="112"/>
      <c r="G8" s="113">
        <f t="shared" si="0"/>
        <v>-374381.38000000006</v>
      </c>
      <c r="H8" s="113">
        <f aca="true" t="shared" si="1" ref="H8:H39">D8/C8-1</f>
        <v>-0.45559178688274093</v>
      </c>
    </row>
    <row r="9" spans="1:8" s="1" customFormat="1" ht="27.75" customHeight="1">
      <c r="A9" s="18" t="s">
        <v>64</v>
      </c>
      <c r="B9" s="19" t="s">
        <v>65</v>
      </c>
      <c r="C9" s="114">
        <f>'[1]表3-一般公共预算支出总表'!$C$8+'[2]表3-一般公共预算支出总表'!$C$8+'[3]表3-一般公共预算支出总表'!$C$8+'[4]表3-一般公共预算支出总表'!$C$8+'[5]表3-一般公共预算支出总表'!$C$8</f>
        <v>821747.43</v>
      </c>
      <c r="D9" s="112">
        <f>D10+D11</f>
        <v>447366.05</v>
      </c>
      <c r="E9" s="112">
        <f>E10+E11</f>
        <v>447366.05</v>
      </c>
      <c r="F9" s="112"/>
      <c r="G9" s="113">
        <f t="shared" si="0"/>
        <v>-374381.38000000006</v>
      </c>
      <c r="H9" s="113">
        <f t="shared" si="1"/>
        <v>-0.45559178688274093</v>
      </c>
    </row>
    <row r="10" spans="1:8" s="1" customFormat="1" ht="27.75" customHeight="1">
      <c r="A10" s="21" t="s">
        <v>66</v>
      </c>
      <c r="B10" s="22" t="s">
        <v>67</v>
      </c>
      <c r="C10" s="114">
        <v>0</v>
      </c>
      <c r="D10" s="115">
        <v>400</v>
      </c>
      <c r="E10" s="115">
        <v>400</v>
      </c>
      <c r="F10" s="112"/>
      <c r="G10" s="113">
        <f t="shared" si="0"/>
        <v>400</v>
      </c>
      <c r="H10" s="113" t="e">
        <f t="shared" si="1"/>
        <v>#DIV/0!</v>
      </c>
    </row>
    <row r="11" spans="1:8" ht="27.75" customHeight="1">
      <c r="A11" s="21" t="s">
        <v>68</v>
      </c>
      <c r="B11" s="22" t="s">
        <v>69</v>
      </c>
      <c r="C11" s="114">
        <f>'[1]表3-一般公共预算支出总表'!$C$10+'[2]表3-一般公共预算支出总表'!$C$11+'[3]表3-一般公共预算支出总表'!$C$10+'[4]表3-一般公共预算支出总表'!$C$10+'[5]表3-一般公共预算支出总表'!$C$10</f>
        <v>640443.8300000001</v>
      </c>
      <c r="D11" s="115">
        <v>446966.05</v>
      </c>
      <c r="E11" s="115">
        <v>446966.05</v>
      </c>
      <c r="F11" s="116"/>
      <c r="G11" s="113">
        <f t="shared" si="0"/>
        <v>-193477.7800000001</v>
      </c>
      <c r="H11" s="113">
        <f t="shared" si="1"/>
        <v>-0.3020995299462875</v>
      </c>
    </row>
    <row r="12" spans="1:8" ht="27.75" customHeight="1">
      <c r="A12" s="21" t="s">
        <v>135</v>
      </c>
      <c r="B12" s="117" t="s">
        <v>136</v>
      </c>
      <c r="C12" s="114">
        <f>'[1]表3-一般公共预算支出总表'!$C$11+'[3]表3-一般公共预算支出总表'!$C$11+'[5]表3-一般公共预算支出总表'!$C$11</f>
        <v>177904</v>
      </c>
      <c r="D12" s="115"/>
      <c r="E12" s="115"/>
      <c r="F12" s="116"/>
      <c r="G12" s="113">
        <f t="shared" si="0"/>
        <v>-177904</v>
      </c>
      <c r="H12" s="113">
        <f t="shared" si="1"/>
        <v>-1</v>
      </c>
    </row>
    <row r="13" spans="1:8" ht="27.75" customHeight="1">
      <c r="A13" s="25" t="s">
        <v>137</v>
      </c>
      <c r="B13" s="26" t="s">
        <v>138</v>
      </c>
      <c r="C13" s="112">
        <f>C14</f>
        <v>3000</v>
      </c>
      <c r="D13" s="112">
        <v>0</v>
      </c>
      <c r="E13" s="112">
        <v>0</v>
      </c>
      <c r="F13" s="112"/>
      <c r="G13" s="113">
        <f aca="true" t="shared" si="2" ref="G13:G68">D13-C13</f>
        <v>-3000</v>
      </c>
      <c r="H13" s="113">
        <f t="shared" si="1"/>
        <v>-1</v>
      </c>
    </row>
    <row r="14" spans="1:8" ht="27.75" customHeight="1">
      <c r="A14" s="21" t="s">
        <v>139</v>
      </c>
      <c r="B14" s="117" t="s">
        <v>140</v>
      </c>
      <c r="C14" s="115">
        <v>3000</v>
      </c>
      <c r="D14" s="115">
        <v>0</v>
      </c>
      <c r="E14" s="115">
        <v>0</v>
      </c>
      <c r="F14" s="115"/>
      <c r="G14" s="113">
        <f t="shared" si="2"/>
        <v>-3000</v>
      </c>
      <c r="H14" s="113">
        <f t="shared" si="1"/>
        <v>-1</v>
      </c>
    </row>
    <row r="15" spans="1:8" ht="27.75" customHeight="1">
      <c r="A15" s="25" t="s">
        <v>70</v>
      </c>
      <c r="B15" s="26" t="s">
        <v>71</v>
      </c>
      <c r="C15" s="114">
        <f>'[1]表3-一般公共预算支出总表'!$C$12+'[2]表3-一般公共预算支出总表'!$C$12+'[3]表3-一般公共预算支出总表'!$C$12+'[4]表3-一般公共预算支出总表'!$C$11+'[5]表3-一般公共预算支出总表'!$C$14</f>
        <v>302120.01</v>
      </c>
      <c r="D15" s="112">
        <f>D16</f>
        <v>276914.19000000006</v>
      </c>
      <c r="E15" s="112">
        <f>E16</f>
        <v>276914.19000000006</v>
      </c>
      <c r="F15" s="116"/>
      <c r="G15" s="113">
        <f t="shared" si="2"/>
        <v>-25205.81999999995</v>
      </c>
      <c r="H15" s="113">
        <f t="shared" si="1"/>
        <v>-0.08342982644545771</v>
      </c>
    </row>
    <row r="16" spans="1:8" ht="27.75" customHeight="1">
      <c r="A16" s="25" t="s">
        <v>72</v>
      </c>
      <c r="B16" s="26" t="s">
        <v>73</v>
      </c>
      <c r="C16" s="114">
        <f>'[1]表3-一般公共预算支出总表'!$C$12+'[2]表3-一般公共预算支出总表'!$C$12+'[3]表3-一般公共预算支出总表'!$C$12+'[4]表3-一般公共预算支出总表'!$C$11+'[5]表3-一般公共预算支出总表'!$C$14</f>
        <v>302120.01</v>
      </c>
      <c r="D16" s="112">
        <f>SUM(D17:D20)</f>
        <v>276914.19000000006</v>
      </c>
      <c r="E16" s="112">
        <f>SUM(E17:E20)</f>
        <v>276914.19000000006</v>
      </c>
      <c r="F16" s="116"/>
      <c r="G16" s="113">
        <f t="shared" si="2"/>
        <v>-25205.81999999995</v>
      </c>
      <c r="H16" s="113">
        <f t="shared" si="1"/>
        <v>-0.08342982644545771</v>
      </c>
    </row>
    <row r="17" spans="1:8" ht="27.75" customHeight="1">
      <c r="A17" s="21" t="s">
        <v>74</v>
      </c>
      <c r="B17" s="22" t="s">
        <v>75</v>
      </c>
      <c r="C17" s="114">
        <f>'[2]表3-一般公共预算支出总表'!$C$14</f>
        <v>61556.96</v>
      </c>
      <c r="D17" s="115">
        <v>35753.54</v>
      </c>
      <c r="E17" s="115">
        <v>35753.54</v>
      </c>
      <c r="F17" s="116"/>
      <c r="G17" s="113">
        <f t="shared" si="2"/>
        <v>-25803.42</v>
      </c>
      <c r="H17" s="113">
        <f t="shared" si="1"/>
        <v>-0.4191795696213718</v>
      </c>
    </row>
    <row r="18" spans="1:8" ht="27.75" customHeight="1">
      <c r="A18" s="21" t="s">
        <v>76</v>
      </c>
      <c r="B18" s="22" t="s">
        <v>77</v>
      </c>
      <c r="C18" s="114">
        <f>'[1]表3-一般公共预算支出总表'!$C$14+'[3]表3-一般公共预算支出总表'!$C$14+'[4]表3-一般公共预算支出总表'!$C$13+'[5]表3-一般公共预算支出总表'!$C$16</f>
        <v>201023.81</v>
      </c>
      <c r="D18" s="115">
        <v>210087.39</v>
      </c>
      <c r="E18" s="115">
        <v>210087.39</v>
      </c>
      <c r="F18" s="116"/>
      <c r="G18" s="113">
        <f t="shared" si="2"/>
        <v>9063.580000000016</v>
      </c>
      <c r="H18" s="113">
        <f t="shared" si="1"/>
        <v>0.045087096896631484</v>
      </c>
    </row>
    <row r="19" spans="1:8" ht="27.75" customHeight="1">
      <c r="A19" s="21" t="s">
        <v>78</v>
      </c>
      <c r="B19" s="22" t="s">
        <v>79</v>
      </c>
      <c r="C19" s="114">
        <f>'[2]表3-一般公共预算支出总表'!$C$15</f>
        <v>15389.24</v>
      </c>
      <c r="D19" s="115">
        <v>9373.26</v>
      </c>
      <c r="E19" s="115">
        <v>9373.26</v>
      </c>
      <c r="F19" s="116"/>
      <c r="G19" s="113">
        <f t="shared" si="2"/>
        <v>-6015.98</v>
      </c>
      <c r="H19" s="113">
        <f t="shared" si="1"/>
        <v>-0.3909211890905594</v>
      </c>
    </row>
    <row r="20" spans="1:8" ht="27.75" customHeight="1">
      <c r="A20" s="21" t="s">
        <v>80</v>
      </c>
      <c r="B20" s="22" t="s">
        <v>81</v>
      </c>
      <c r="C20" s="114">
        <f>'[1]表3-一般公共预算支出总表'!$C$15+'[2]表3-一般公共预算支出总表'!$C$16+'[3]表3-一般公共预算支出总表'!$C$15+'[4]表3-一般公共预算支出总表'!$C$14+'[5]表3-一般公共预算支出总表'!$C$17</f>
        <v>24150</v>
      </c>
      <c r="D20" s="115">
        <v>21700</v>
      </c>
      <c r="E20" s="115">
        <v>21700</v>
      </c>
      <c r="F20" s="116"/>
      <c r="G20" s="113">
        <f t="shared" si="2"/>
        <v>-2450</v>
      </c>
      <c r="H20" s="113">
        <f t="shared" si="1"/>
        <v>-0.10144927536231885</v>
      </c>
    </row>
    <row r="21" spans="1:8" ht="27.75" customHeight="1">
      <c r="A21" s="25" t="s">
        <v>82</v>
      </c>
      <c r="B21" s="26" t="s">
        <v>83</v>
      </c>
      <c r="C21" s="114">
        <f>'[1]表3-一般公共预算支出总表'!$C$16+'[2]表3-一般公共预算支出总表'!$C$17+'[3]表3-一般公共预算支出总表'!$C$16</f>
        <v>237606</v>
      </c>
      <c r="D21" s="112">
        <f>D22</f>
        <v>30000</v>
      </c>
      <c r="E21" s="112"/>
      <c r="F21" s="112">
        <f>F22</f>
        <v>30000</v>
      </c>
      <c r="G21" s="113">
        <f t="shared" si="2"/>
        <v>-207606</v>
      </c>
      <c r="H21" s="113">
        <f t="shared" si="1"/>
        <v>-0.8737405621070176</v>
      </c>
    </row>
    <row r="22" spans="1:8" ht="27.75" customHeight="1">
      <c r="A22" s="25" t="s">
        <v>84</v>
      </c>
      <c r="B22" s="26" t="s">
        <v>85</v>
      </c>
      <c r="C22" s="114">
        <f>'[1]表3-一般公共预算支出总表'!$C$19+'[2]表3-一般公共预算支出总表'!$C$18</f>
        <v>56806</v>
      </c>
      <c r="D22" s="112">
        <f>D23</f>
        <v>30000</v>
      </c>
      <c r="E22" s="112"/>
      <c r="F22" s="112">
        <f>F23</f>
        <v>30000</v>
      </c>
      <c r="G22" s="113">
        <f t="shared" si="2"/>
        <v>-26806</v>
      </c>
      <c r="H22" s="113">
        <f t="shared" si="1"/>
        <v>-0.4718867725240291</v>
      </c>
    </row>
    <row r="23" spans="1:8" ht="27.75" customHeight="1">
      <c r="A23" s="21" t="s">
        <v>86</v>
      </c>
      <c r="B23" s="22" t="s">
        <v>87</v>
      </c>
      <c r="C23" s="114">
        <f>'[1]表3-一般公共预算支出总表'!$C$20+'[2]表3-一般公共预算支出总表'!$C$19</f>
        <v>56806</v>
      </c>
      <c r="D23" s="115">
        <v>30000</v>
      </c>
      <c r="E23" s="112"/>
      <c r="F23" s="115">
        <v>30000</v>
      </c>
      <c r="G23" s="113">
        <f t="shared" si="2"/>
        <v>-26806</v>
      </c>
      <c r="H23" s="113">
        <f t="shared" si="1"/>
        <v>-0.4718867725240291</v>
      </c>
    </row>
    <row r="24" spans="1:8" ht="27.75" customHeight="1">
      <c r="A24" s="25" t="s">
        <v>88</v>
      </c>
      <c r="B24" s="26" t="s">
        <v>89</v>
      </c>
      <c r="C24" s="118">
        <f>C25+C29+C31+C33</f>
        <v>80102432.02</v>
      </c>
      <c r="D24" s="112">
        <f>D31</f>
        <v>120000</v>
      </c>
      <c r="E24" s="112"/>
      <c r="F24" s="112">
        <f>F31</f>
        <v>120000</v>
      </c>
      <c r="G24" s="113">
        <f t="shared" si="2"/>
        <v>-79982432.02</v>
      </c>
      <c r="H24" s="113">
        <f t="shared" si="1"/>
        <v>-0.9985019181443825</v>
      </c>
    </row>
    <row r="25" spans="1:8" ht="27.75" customHeight="1">
      <c r="A25" s="25" t="s">
        <v>141</v>
      </c>
      <c r="B25" s="26" t="s">
        <v>142</v>
      </c>
      <c r="C25" s="111">
        <v>9605584.15</v>
      </c>
      <c r="D25" s="112"/>
      <c r="E25" s="112"/>
      <c r="F25" s="112"/>
      <c r="G25" s="113">
        <f t="shared" si="2"/>
        <v>-9605584.15</v>
      </c>
      <c r="H25" s="113">
        <f t="shared" si="1"/>
        <v>-1</v>
      </c>
    </row>
    <row r="26" spans="1:8" ht="27.75" customHeight="1">
      <c r="A26" s="21" t="s">
        <v>143</v>
      </c>
      <c r="B26" s="22" t="s">
        <v>97</v>
      </c>
      <c r="C26" s="113">
        <v>1081189.15</v>
      </c>
      <c r="D26" s="112"/>
      <c r="E26" s="112"/>
      <c r="F26" s="112"/>
      <c r="G26" s="113">
        <f t="shared" si="2"/>
        <v>-1081189.15</v>
      </c>
      <c r="H26" s="113">
        <f t="shared" si="1"/>
        <v>-1</v>
      </c>
    </row>
    <row r="27" spans="1:8" ht="27.75" customHeight="1">
      <c r="A27" s="21" t="s">
        <v>144</v>
      </c>
      <c r="B27" s="22" t="s">
        <v>145</v>
      </c>
      <c r="C27" s="113">
        <v>0</v>
      </c>
      <c r="D27" s="112"/>
      <c r="E27" s="112"/>
      <c r="F27" s="112"/>
      <c r="G27" s="113">
        <f t="shared" si="2"/>
        <v>0</v>
      </c>
      <c r="H27" s="113" t="e">
        <f t="shared" si="1"/>
        <v>#DIV/0!</v>
      </c>
    </row>
    <row r="28" spans="1:8" ht="27.75" customHeight="1">
      <c r="A28" s="21" t="s">
        <v>146</v>
      </c>
      <c r="B28" s="22" t="s">
        <v>147</v>
      </c>
      <c r="C28" s="113">
        <v>8524395</v>
      </c>
      <c r="D28" s="112"/>
      <c r="E28" s="112"/>
      <c r="F28" s="112"/>
      <c r="G28" s="113">
        <f t="shared" si="2"/>
        <v>-8524395</v>
      </c>
      <c r="H28" s="113">
        <f t="shared" si="1"/>
        <v>-1</v>
      </c>
    </row>
    <row r="29" spans="1:8" ht="27.75" customHeight="1">
      <c r="A29" s="25" t="s">
        <v>148</v>
      </c>
      <c r="B29" s="26" t="s">
        <v>149</v>
      </c>
      <c r="C29" s="111">
        <v>1500000</v>
      </c>
      <c r="D29" s="112"/>
      <c r="E29" s="112"/>
      <c r="F29" s="112"/>
      <c r="G29" s="113">
        <f t="shared" si="2"/>
        <v>-1500000</v>
      </c>
      <c r="H29" s="113">
        <f t="shared" si="1"/>
        <v>-1</v>
      </c>
    </row>
    <row r="30" spans="1:8" ht="27.75" customHeight="1">
      <c r="A30" s="25" t="s">
        <v>150</v>
      </c>
      <c r="B30" s="26" t="s">
        <v>151</v>
      </c>
      <c r="C30" s="111">
        <v>1500000</v>
      </c>
      <c r="D30" s="112"/>
      <c r="E30" s="112"/>
      <c r="F30" s="112"/>
      <c r="G30" s="113">
        <f t="shared" si="2"/>
        <v>-1500000</v>
      </c>
      <c r="H30" s="113">
        <f t="shared" si="1"/>
        <v>-1</v>
      </c>
    </row>
    <row r="31" spans="1:8" ht="27.75" customHeight="1">
      <c r="A31" s="25" t="s">
        <v>90</v>
      </c>
      <c r="B31" s="26" t="s">
        <v>91</v>
      </c>
      <c r="C31" s="114">
        <f>'[1]表3-一般公共预算支出总表'!$C$22+'[2]表3-一般公共预算支出总表'!$C$27</f>
        <v>63836847.87</v>
      </c>
      <c r="D31" s="112">
        <f>D32</f>
        <v>120000</v>
      </c>
      <c r="E31" s="114"/>
      <c r="F31" s="112">
        <f>F32</f>
        <v>120000</v>
      </c>
      <c r="G31" s="113">
        <f t="shared" si="2"/>
        <v>-63716847.87</v>
      </c>
      <c r="H31" s="113">
        <f t="shared" si="1"/>
        <v>-0.9981202079362632</v>
      </c>
    </row>
    <row r="32" spans="1:8" ht="27.75" customHeight="1">
      <c r="A32" s="21" t="s">
        <v>92</v>
      </c>
      <c r="B32" s="22" t="s">
        <v>91</v>
      </c>
      <c r="C32" s="114">
        <f>'[1]表3-一般公共预算支出总表'!$C$23+'[2]表3-一般公共预算支出总表'!$C$28</f>
        <v>63836847.87</v>
      </c>
      <c r="D32" s="115">
        <v>120000</v>
      </c>
      <c r="E32" s="114"/>
      <c r="F32" s="115">
        <v>120000</v>
      </c>
      <c r="G32" s="113">
        <f t="shared" si="2"/>
        <v>-63716847.87</v>
      </c>
      <c r="H32" s="113">
        <f t="shared" si="1"/>
        <v>-0.9981202079362632</v>
      </c>
    </row>
    <row r="33" spans="1:8" ht="27.75" customHeight="1">
      <c r="A33" s="25" t="s">
        <v>152</v>
      </c>
      <c r="B33" s="119" t="s">
        <v>153</v>
      </c>
      <c r="C33" s="111">
        <v>5160000</v>
      </c>
      <c r="D33" s="115"/>
      <c r="E33" s="114"/>
      <c r="F33" s="115"/>
      <c r="G33" s="113">
        <f t="shared" si="2"/>
        <v>-5160000</v>
      </c>
      <c r="H33" s="113">
        <f t="shared" si="1"/>
        <v>-1</v>
      </c>
    </row>
    <row r="34" spans="1:8" ht="27.75" customHeight="1">
      <c r="A34" s="21" t="s">
        <v>154</v>
      </c>
      <c r="B34" s="22" t="s">
        <v>155</v>
      </c>
      <c r="C34" s="113">
        <v>940000</v>
      </c>
      <c r="D34" s="115"/>
      <c r="E34" s="114"/>
      <c r="F34" s="115"/>
      <c r="G34" s="113">
        <f t="shared" si="2"/>
        <v>-940000</v>
      </c>
      <c r="H34" s="113">
        <f t="shared" si="1"/>
        <v>-1</v>
      </c>
    </row>
    <row r="35" spans="1:8" ht="27.75" customHeight="1">
      <c r="A35" s="21" t="s">
        <v>156</v>
      </c>
      <c r="B35" s="22" t="s">
        <v>157</v>
      </c>
      <c r="C35" s="113">
        <v>4220000</v>
      </c>
      <c r="D35" s="115"/>
      <c r="E35" s="114"/>
      <c r="F35" s="115"/>
      <c r="G35" s="113">
        <f t="shared" si="2"/>
        <v>-4220000</v>
      </c>
      <c r="H35" s="113">
        <f t="shared" si="1"/>
        <v>-1</v>
      </c>
    </row>
    <row r="36" spans="1:8" ht="27.75" customHeight="1">
      <c r="A36" s="25" t="s">
        <v>93</v>
      </c>
      <c r="B36" s="26" t="s">
        <v>94</v>
      </c>
      <c r="C36" s="116">
        <f>'[1]表3-一般公共预算支出总表'!$C$24+'[2]表3-一般公共预算支出总表'!$C$32+'[3]表3-一般公共预算支出总表'!$C$24+'[4]表3-一般公共预算支出总表'!$C$15+'[5]表3-一般公共预算支出总表'!$C$21</f>
        <v>67027235.85</v>
      </c>
      <c r="D36" s="112">
        <f aca="true" t="shared" si="3" ref="D36:F36">D37+D49+D57</f>
        <v>6006512.24</v>
      </c>
      <c r="E36" s="112">
        <f t="shared" si="3"/>
        <v>4056512.2399999998</v>
      </c>
      <c r="F36" s="112">
        <f t="shared" si="3"/>
        <v>1950000</v>
      </c>
      <c r="G36" s="113">
        <f t="shared" si="2"/>
        <v>-61020723.61</v>
      </c>
      <c r="H36" s="113">
        <f t="shared" si="1"/>
        <v>-0.9103869917380757</v>
      </c>
    </row>
    <row r="37" spans="1:8" ht="27.75" customHeight="1">
      <c r="A37" s="25">
        <v>21301</v>
      </c>
      <c r="B37" s="26" t="s">
        <v>95</v>
      </c>
      <c r="C37" s="116">
        <v>0</v>
      </c>
      <c r="D37" s="112">
        <f aca="true" t="shared" si="4" ref="D37:F37">SUM(D38:D48)</f>
        <v>3214811.2399999998</v>
      </c>
      <c r="E37" s="120">
        <f t="shared" si="4"/>
        <v>3094811.2399999998</v>
      </c>
      <c r="F37" s="120">
        <f t="shared" si="4"/>
        <v>120000</v>
      </c>
      <c r="G37" s="113">
        <f t="shared" si="2"/>
        <v>3214811.2399999998</v>
      </c>
      <c r="H37" s="113" t="e">
        <f t="shared" si="1"/>
        <v>#DIV/0!</v>
      </c>
    </row>
    <row r="38" spans="1:8" ht="27.75" customHeight="1">
      <c r="A38" s="21" t="s">
        <v>96</v>
      </c>
      <c r="B38" s="22" t="s">
        <v>97</v>
      </c>
      <c r="C38" s="116">
        <f>'[2]表3-一般公共预算支出总表'!$C$33</f>
        <v>0</v>
      </c>
      <c r="D38" s="121">
        <v>678316.38</v>
      </c>
      <c r="E38" s="115">
        <v>678316.38</v>
      </c>
      <c r="F38" s="116"/>
      <c r="G38" s="113">
        <f t="shared" si="2"/>
        <v>678316.38</v>
      </c>
      <c r="H38" s="113" t="e">
        <f t="shared" si="1"/>
        <v>#DIV/0!</v>
      </c>
    </row>
    <row r="39" spans="1:8" ht="27.75" customHeight="1">
      <c r="A39" s="21" t="s">
        <v>98</v>
      </c>
      <c r="B39" s="22" t="s">
        <v>99</v>
      </c>
      <c r="C39" s="116">
        <f>'[1]表3-一般公共预算支出总表'!$C$26+'[3]表3-一般公共预算支出总表'!$C$26+'[4]表3-一般公共预算支出总表'!$C$17</f>
        <v>2868619.43</v>
      </c>
      <c r="D39" s="121">
        <v>2416494.86</v>
      </c>
      <c r="E39" s="115">
        <v>2416494.86</v>
      </c>
      <c r="F39" s="116"/>
      <c r="G39" s="113">
        <f t="shared" si="2"/>
        <v>-452124.5700000003</v>
      </c>
      <c r="H39" s="113">
        <f t="shared" si="1"/>
        <v>-0.15761050952652866</v>
      </c>
    </row>
    <row r="40" spans="1:8" ht="27.75" customHeight="1">
      <c r="A40" s="21" t="s">
        <v>100</v>
      </c>
      <c r="B40" s="22" t="s">
        <v>101</v>
      </c>
      <c r="C40" s="122">
        <f>'[3]表3-一般公共预算支出总表'!$C$27</f>
        <v>20000</v>
      </c>
      <c r="D40" s="121">
        <v>10000</v>
      </c>
      <c r="E40" s="114"/>
      <c r="F40" s="115">
        <v>10000</v>
      </c>
      <c r="G40" s="113">
        <f t="shared" si="2"/>
        <v>-10000</v>
      </c>
      <c r="H40" s="113">
        <f aca="true" t="shared" si="5" ref="H40:H68">D40/C40-1</f>
        <v>-0.5</v>
      </c>
    </row>
    <row r="41" spans="1:8" ht="27.75" customHeight="1">
      <c r="A41" s="21" t="s">
        <v>102</v>
      </c>
      <c r="B41" s="22" t="s">
        <v>103</v>
      </c>
      <c r="C41" s="122">
        <f>'[1]表3-一般公共预算支出总表'!$C$27</f>
        <v>1479664</v>
      </c>
      <c r="D41" s="121">
        <v>70000</v>
      </c>
      <c r="E41" s="114"/>
      <c r="F41" s="115">
        <v>70000</v>
      </c>
      <c r="G41" s="113">
        <f t="shared" si="2"/>
        <v>-1409664</v>
      </c>
      <c r="H41" s="113">
        <f t="shared" si="5"/>
        <v>-0.9526919624995945</v>
      </c>
    </row>
    <row r="42" spans="1:8" ht="27.75" customHeight="1">
      <c r="A42" s="21" t="s">
        <v>104</v>
      </c>
      <c r="B42" s="22" t="s">
        <v>105</v>
      </c>
      <c r="C42" s="122">
        <v>20000</v>
      </c>
      <c r="D42" s="121">
        <v>20000</v>
      </c>
      <c r="E42" s="114"/>
      <c r="F42" s="115">
        <v>20000</v>
      </c>
      <c r="G42" s="113">
        <f t="shared" si="2"/>
        <v>0</v>
      </c>
      <c r="H42" s="113">
        <f t="shared" si="5"/>
        <v>0</v>
      </c>
    </row>
    <row r="43" spans="1:8" ht="27.75" customHeight="1">
      <c r="A43" s="21" t="s">
        <v>158</v>
      </c>
      <c r="B43" s="117" t="s">
        <v>159</v>
      </c>
      <c r="C43" s="123">
        <v>14000</v>
      </c>
      <c r="D43" s="121"/>
      <c r="E43" s="114"/>
      <c r="F43" s="115"/>
      <c r="G43" s="113">
        <f t="shared" si="2"/>
        <v>-14000</v>
      </c>
      <c r="H43" s="113">
        <f t="shared" si="5"/>
        <v>-1</v>
      </c>
    </row>
    <row r="44" spans="1:8" ht="27.75" customHeight="1">
      <c r="A44" s="21" t="s">
        <v>160</v>
      </c>
      <c r="B44" s="117" t="s">
        <v>161</v>
      </c>
      <c r="C44" s="123">
        <v>24000</v>
      </c>
      <c r="D44" s="121"/>
      <c r="E44" s="114"/>
      <c r="F44" s="115"/>
      <c r="G44" s="113">
        <f t="shared" si="2"/>
        <v>-24000</v>
      </c>
      <c r="H44" s="113">
        <f t="shared" si="5"/>
        <v>-1</v>
      </c>
    </row>
    <row r="45" spans="1:8" ht="27.75" customHeight="1">
      <c r="A45" s="21" t="s">
        <v>162</v>
      </c>
      <c r="B45" s="117" t="s">
        <v>163</v>
      </c>
      <c r="C45" s="123">
        <v>600000</v>
      </c>
      <c r="D45" s="121"/>
      <c r="E45" s="114"/>
      <c r="F45" s="115"/>
      <c r="G45" s="113">
        <f t="shared" si="2"/>
        <v>-600000</v>
      </c>
      <c r="H45" s="113">
        <f t="shared" si="5"/>
        <v>-1</v>
      </c>
    </row>
    <row r="46" spans="1:8" ht="27.75" customHeight="1">
      <c r="A46" s="21" t="s">
        <v>164</v>
      </c>
      <c r="B46" s="117" t="s">
        <v>165</v>
      </c>
      <c r="C46" s="123">
        <v>190000</v>
      </c>
      <c r="D46" s="121"/>
      <c r="E46" s="114"/>
      <c r="F46" s="115"/>
      <c r="G46" s="113">
        <f t="shared" si="2"/>
        <v>-190000</v>
      </c>
      <c r="H46" s="113">
        <f t="shared" si="5"/>
        <v>-1</v>
      </c>
    </row>
    <row r="47" spans="1:8" ht="27.75" customHeight="1">
      <c r="A47" s="21" t="s">
        <v>166</v>
      </c>
      <c r="B47" s="117" t="s">
        <v>167</v>
      </c>
      <c r="C47" s="124">
        <v>171450</v>
      </c>
      <c r="D47" s="121"/>
      <c r="E47" s="114"/>
      <c r="F47" s="115"/>
      <c r="G47" s="113">
        <f t="shared" si="2"/>
        <v>-171450</v>
      </c>
      <c r="H47" s="113">
        <f t="shared" si="5"/>
        <v>-1</v>
      </c>
    </row>
    <row r="48" spans="1:8" ht="27.75" customHeight="1">
      <c r="A48" s="21" t="s">
        <v>106</v>
      </c>
      <c r="B48" s="22" t="s">
        <v>107</v>
      </c>
      <c r="C48" s="114">
        <f>'[1]表3-一般公共预算支出总表'!$C$33+'[4]表3-一般公共预算支出总表'!$C$18</f>
        <v>911919</v>
      </c>
      <c r="D48" s="121">
        <v>20000</v>
      </c>
      <c r="E48" s="114"/>
      <c r="F48" s="115">
        <v>20000</v>
      </c>
      <c r="G48" s="113">
        <f t="shared" si="2"/>
        <v>-891919</v>
      </c>
      <c r="H48" s="113">
        <f t="shared" si="5"/>
        <v>-0.9780682275509118</v>
      </c>
    </row>
    <row r="49" spans="1:8" ht="27.75" customHeight="1">
      <c r="A49" s="25">
        <v>21303</v>
      </c>
      <c r="B49" s="26" t="s">
        <v>108</v>
      </c>
      <c r="C49" s="114">
        <f>'[2]表3-一般公共预算支出总表'!$C$35+'[5]表3-一般公共预算支出总表'!$C$22</f>
        <v>30006323.5</v>
      </c>
      <c r="D49" s="125">
        <f>D50+D55</f>
        <v>1041701</v>
      </c>
      <c r="E49" s="112">
        <f>(E50+F55)-80000</f>
        <v>961701</v>
      </c>
      <c r="F49" s="112">
        <v>80000</v>
      </c>
      <c r="G49" s="113">
        <f t="shared" si="2"/>
        <v>-28964622.5</v>
      </c>
      <c r="H49" s="113">
        <f t="shared" si="5"/>
        <v>-0.9652839508978832</v>
      </c>
    </row>
    <row r="50" spans="1:8" ht="27.75" customHeight="1">
      <c r="A50" s="21" t="s">
        <v>109</v>
      </c>
      <c r="B50" s="22" t="s">
        <v>110</v>
      </c>
      <c r="C50" s="114">
        <f>'[5]表3-一般公共预算支出总表'!$C$23</f>
        <v>1197959</v>
      </c>
      <c r="D50" s="121">
        <v>961701</v>
      </c>
      <c r="E50" s="115">
        <v>961701</v>
      </c>
      <c r="F50" s="114"/>
      <c r="G50" s="113">
        <f t="shared" si="2"/>
        <v>-236258</v>
      </c>
      <c r="H50" s="113">
        <f t="shared" si="5"/>
        <v>-0.19721710008439353</v>
      </c>
    </row>
    <row r="51" spans="1:8" ht="27.75" customHeight="1">
      <c r="A51" s="21" t="s">
        <v>168</v>
      </c>
      <c r="B51" s="117" t="s">
        <v>169</v>
      </c>
      <c r="C51" s="123">
        <v>56261</v>
      </c>
      <c r="D51" s="121"/>
      <c r="E51" s="115"/>
      <c r="F51" s="114"/>
      <c r="G51" s="113">
        <f t="shared" si="2"/>
        <v>-56261</v>
      </c>
      <c r="H51" s="113">
        <f t="shared" si="5"/>
        <v>-1</v>
      </c>
    </row>
    <row r="52" spans="1:8" ht="27.75" customHeight="1">
      <c r="A52" s="21" t="s">
        <v>170</v>
      </c>
      <c r="B52" s="117" t="s">
        <v>171</v>
      </c>
      <c r="C52" s="123">
        <v>0</v>
      </c>
      <c r="D52" s="121"/>
      <c r="E52" s="115"/>
      <c r="F52" s="114"/>
      <c r="G52" s="113">
        <f t="shared" si="2"/>
        <v>0</v>
      </c>
      <c r="H52" s="113" t="e">
        <f t="shared" si="5"/>
        <v>#DIV/0!</v>
      </c>
    </row>
    <row r="53" spans="1:8" ht="27.75" customHeight="1">
      <c r="A53" s="21" t="s">
        <v>172</v>
      </c>
      <c r="B53" s="117" t="s">
        <v>173</v>
      </c>
      <c r="C53" s="123">
        <v>50000</v>
      </c>
      <c r="D53" s="121"/>
      <c r="E53" s="115"/>
      <c r="F53" s="114"/>
      <c r="G53" s="113">
        <f t="shared" si="2"/>
        <v>-50000</v>
      </c>
      <c r="H53" s="113">
        <f t="shared" si="5"/>
        <v>-1</v>
      </c>
    </row>
    <row r="54" spans="1:8" ht="27.75" customHeight="1">
      <c r="A54" s="21" t="s">
        <v>174</v>
      </c>
      <c r="B54" s="117" t="s">
        <v>175</v>
      </c>
      <c r="C54" s="123">
        <v>3511556</v>
      </c>
      <c r="D54" s="126"/>
      <c r="E54" s="126"/>
      <c r="F54" s="126"/>
      <c r="G54" s="113">
        <f t="shared" si="2"/>
        <v>-3511556</v>
      </c>
      <c r="H54" s="113">
        <f t="shared" si="5"/>
        <v>-1</v>
      </c>
    </row>
    <row r="55" spans="1:8" ht="27.75" customHeight="1">
      <c r="A55" s="21" t="s">
        <v>111</v>
      </c>
      <c r="B55" s="22" t="s">
        <v>112</v>
      </c>
      <c r="C55" s="114">
        <f>'[2]表3-一般公共预算支出总表'!$C$36</f>
        <v>150000</v>
      </c>
      <c r="D55" s="121">
        <v>80000</v>
      </c>
      <c r="E55" s="114"/>
      <c r="F55" s="115">
        <v>80000</v>
      </c>
      <c r="G55" s="113">
        <f t="shared" si="2"/>
        <v>-70000</v>
      </c>
      <c r="H55" s="113">
        <f t="shared" si="5"/>
        <v>-0.4666666666666667</v>
      </c>
    </row>
    <row r="56" spans="1:8" ht="27.75" customHeight="1">
      <c r="A56" s="21" t="s">
        <v>176</v>
      </c>
      <c r="B56" s="117" t="s">
        <v>177</v>
      </c>
      <c r="C56" s="123">
        <v>121159</v>
      </c>
      <c r="D56" s="121"/>
      <c r="E56" s="115"/>
      <c r="F56" s="114"/>
      <c r="G56" s="113">
        <f t="shared" si="2"/>
        <v>-121159</v>
      </c>
      <c r="H56" s="113">
        <f t="shared" si="5"/>
        <v>-1</v>
      </c>
    </row>
    <row r="57" spans="1:8" ht="27.75" customHeight="1">
      <c r="A57" s="25">
        <v>21305</v>
      </c>
      <c r="B57" s="26" t="s">
        <v>113</v>
      </c>
      <c r="C57" s="114">
        <f>'[2]表3-一般公共预算支出总表'!$C$37</f>
        <v>23296101</v>
      </c>
      <c r="D57" s="125">
        <f aca="true" t="shared" si="6" ref="D57:F57">D59</f>
        <v>1750000</v>
      </c>
      <c r="E57" s="112"/>
      <c r="F57" s="112">
        <f t="shared" si="6"/>
        <v>1750000</v>
      </c>
      <c r="G57" s="113">
        <f t="shared" si="2"/>
        <v>-21546101</v>
      </c>
      <c r="H57" s="113">
        <f t="shared" si="5"/>
        <v>-0.9248801333751085</v>
      </c>
    </row>
    <row r="58" spans="1:8" ht="27.75" customHeight="1">
      <c r="A58" s="21" t="s">
        <v>178</v>
      </c>
      <c r="B58" s="22" t="s">
        <v>179</v>
      </c>
      <c r="C58" s="113">
        <v>146101</v>
      </c>
      <c r="D58" s="125"/>
      <c r="E58" s="112"/>
      <c r="F58" s="112"/>
      <c r="G58" s="113">
        <f t="shared" si="2"/>
        <v>-146101</v>
      </c>
      <c r="H58" s="113">
        <f t="shared" si="5"/>
        <v>-1</v>
      </c>
    </row>
    <row r="59" spans="1:8" ht="27.75" customHeight="1">
      <c r="A59" s="21" t="s">
        <v>114</v>
      </c>
      <c r="B59" s="22" t="s">
        <v>115</v>
      </c>
      <c r="C59" s="113">
        <v>23150000</v>
      </c>
      <c r="D59" s="121">
        <v>1750000</v>
      </c>
      <c r="E59" s="115"/>
      <c r="F59" s="115">
        <v>1750000</v>
      </c>
      <c r="G59" s="113">
        <f t="shared" si="2"/>
        <v>-21400000</v>
      </c>
      <c r="H59" s="113">
        <f t="shared" si="5"/>
        <v>-0.9244060475161987</v>
      </c>
    </row>
    <row r="60" spans="1:8" ht="27.75" customHeight="1">
      <c r="A60" s="25" t="s">
        <v>180</v>
      </c>
      <c r="B60" s="127" t="s">
        <v>181</v>
      </c>
      <c r="C60" s="128">
        <f aca="true" t="shared" si="7" ref="C60:C63">C61</f>
        <v>2334880</v>
      </c>
      <c r="D60" s="121"/>
      <c r="E60" s="115"/>
      <c r="F60" s="115"/>
      <c r="G60" s="113">
        <f t="shared" si="2"/>
        <v>-2334880</v>
      </c>
      <c r="H60" s="113">
        <f t="shared" si="5"/>
        <v>-1</v>
      </c>
    </row>
    <row r="61" spans="1:8" ht="27.75" customHeight="1">
      <c r="A61" s="21" t="s">
        <v>182</v>
      </c>
      <c r="B61" s="117" t="s">
        <v>183</v>
      </c>
      <c r="C61" s="124">
        <v>2334880</v>
      </c>
      <c r="D61" s="121"/>
      <c r="E61" s="115"/>
      <c r="F61" s="115"/>
      <c r="G61" s="113">
        <f t="shared" si="2"/>
        <v>-2334880</v>
      </c>
      <c r="H61" s="113">
        <f t="shared" si="5"/>
        <v>-1</v>
      </c>
    </row>
    <row r="62" spans="1:8" ht="27.75" customHeight="1">
      <c r="A62" s="25" t="s">
        <v>184</v>
      </c>
      <c r="B62" s="127" t="s">
        <v>185</v>
      </c>
      <c r="C62" s="128">
        <f t="shared" si="7"/>
        <v>3173129</v>
      </c>
      <c r="D62" s="121"/>
      <c r="E62" s="115"/>
      <c r="F62" s="115"/>
      <c r="G62" s="113">
        <f t="shared" si="2"/>
        <v>-3173129</v>
      </c>
      <c r="H62" s="113">
        <f t="shared" si="5"/>
        <v>-1</v>
      </c>
    </row>
    <row r="63" spans="1:8" ht="27.75" customHeight="1">
      <c r="A63" s="25" t="s">
        <v>186</v>
      </c>
      <c r="B63" s="127" t="s">
        <v>187</v>
      </c>
      <c r="C63" s="128">
        <f t="shared" si="7"/>
        <v>3173129</v>
      </c>
      <c r="D63" s="121"/>
      <c r="E63" s="115"/>
      <c r="F63" s="115"/>
      <c r="G63" s="113">
        <f t="shared" si="2"/>
        <v>-3173129</v>
      </c>
      <c r="H63" s="113">
        <f t="shared" si="5"/>
        <v>-1</v>
      </c>
    </row>
    <row r="64" spans="1:8" ht="27.75" customHeight="1">
      <c r="A64" s="21" t="s">
        <v>188</v>
      </c>
      <c r="B64" s="117" t="s">
        <v>189</v>
      </c>
      <c r="C64" s="124">
        <v>3173129</v>
      </c>
      <c r="D64" s="121"/>
      <c r="E64" s="115"/>
      <c r="F64" s="115"/>
      <c r="G64" s="113">
        <f t="shared" si="2"/>
        <v>-3173129</v>
      </c>
      <c r="H64" s="113">
        <f t="shared" si="5"/>
        <v>-1</v>
      </c>
    </row>
    <row r="65" spans="1:8" ht="27.75" customHeight="1">
      <c r="A65" s="25">
        <v>221</v>
      </c>
      <c r="B65" s="26" t="s">
        <v>116</v>
      </c>
      <c r="C65" s="118">
        <f>'[1]表3-一般公共预算支出总表'!$C$34+'[2]表3-一般公共预算支出总表'!$C$40+'[3]表3-一般公共预算支出总表'!$C$33+'[4]表3-一般公共预算支出总表'!$C$19+'[5]表3-一般公共预算支出总表'!$C$34</f>
        <v>677917.8300000001</v>
      </c>
      <c r="D65" s="125">
        <f>D66</f>
        <v>587869.03</v>
      </c>
      <c r="E65" s="112">
        <f>E66</f>
        <v>587869.03</v>
      </c>
      <c r="F65" s="114"/>
      <c r="G65" s="113">
        <f t="shared" si="2"/>
        <v>-90048.80000000005</v>
      </c>
      <c r="H65" s="113">
        <f t="shared" si="5"/>
        <v>-0.13283143769798778</v>
      </c>
    </row>
    <row r="66" spans="1:8" ht="27.75" customHeight="1">
      <c r="A66" s="25" t="s">
        <v>117</v>
      </c>
      <c r="B66" s="26" t="s">
        <v>118</v>
      </c>
      <c r="C66" s="118">
        <f>'[1]表3-一般公共预算支出总表'!$C$35+'[2]表3-一般公共预算支出总表'!$C$41+'[3]表3-一般公共预算支出总表'!$C$34+'[4]表3-一般公共预算支出总表'!$C$20+'[5]表3-一般公共预算支出总表'!$C$35</f>
        <v>677917.8300000001</v>
      </c>
      <c r="D66" s="125">
        <f>SUM(D67:D68)</f>
        <v>587869.03</v>
      </c>
      <c r="E66" s="112">
        <f>SUM(E67:E68)</f>
        <v>587869.03</v>
      </c>
      <c r="F66" s="114"/>
      <c r="G66" s="113">
        <f t="shared" si="2"/>
        <v>-90048.80000000005</v>
      </c>
      <c r="H66" s="113">
        <f t="shared" si="5"/>
        <v>-0.13283143769798778</v>
      </c>
    </row>
    <row r="67" spans="1:8" ht="27.75" customHeight="1">
      <c r="A67" s="21" t="s">
        <v>119</v>
      </c>
      <c r="B67" s="22" t="s">
        <v>120</v>
      </c>
      <c r="C67" s="114">
        <f>'[1]表3-一般公共预算支出总表'!$C$36+'[2]表3-一般公共预算支出总表'!$C$42+'[3]表3-一般公共预算支出总表'!$C$35+'[4]表3-一般公共预算支出总表'!$C$21+'[5]表3-一般公共预算支出总表'!$C$36</f>
        <v>420081.82999999996</v>
      </c>
      <c r="D67" s="121">
        <v>362977.03</v>
      </c>
      <c r="E67" s="115">
        <v>362977.03</v>
      </c>
      <c r="F67" s="114"/>
      <c r="G67" s="113">
        <f t="shared" si="2"/>
        <v>-57104.79999999993</v>
      </c>
      <c r="H67" s="113">
        <f t="shared" si="5"/>
        <v>-0.13593732440177175</v>
      </c>
    </row>
    <row r="68" spans="1:8" ht="27.75" customHeight="1">
      <c r="A68" s="21" t="s">
        <v>121</v>
      </c>
      <c r="B68" s="22" t="s">
        <v>122</v>
      </c>
      <c r="C68" s="114">
        <f>'[1]表3-一般公共预算支出总表'!$C$37+'[2]表3-一般公共预算支出总表'!$C$43+'[3]表3-一般公共预算支出总表'!$C$36+'[4]表3-一般公共预算支出总表'!$C$22+'[5]表3-一般公共预算支出总表'!$C$37</f>
        <v>257836</v>
      </c>
      <c r="D68" s="115">
        <v>224892</v>
      </c>
      <c r="E68" s="129">
        <v>224892</v>
      </c>
      <c r="F68" s="130"/>
      <c r="G68" s="113">
        <f t="shared" si="2"/>
        <v>-32944</v>
      </c>
      <c r="H68" s="113">
        <f t="shared" si="5"/>
        <v>-0.1277711413456616</v>
      </c>
    </row>
    <row r="69" ht="18.75" customHeight="1"/>
  </sheetData>
  <sheetProtection/>
  <mergeCells count="12">
    <mergeCell ref="A1:H1"/>
    <mergeCell ref="A2:H2"/>
    <mergeCell ref="D3:F3"/>
    <mergeCell ref="G3:H3"/>
    <mergeCell ref="A7:B7"/>
    <mergeCell ref="C3:C5"/>
    <mergeCell ref="D4:D5"/>
    <mergeCell ref="E4:E5"/>
    <mergeCell ref="F4:F5"/>
    <mergeCell ref="G4:G5"/>
    <mergeCell ref="H4:H5"/>
    <mergeCell ref="A3:B4"/>
  </mergeCells>
  <printOptions horizontalCentered="1"/>
  <pageMargins left="0.55" right="0.55" top="0.98" bottom="0.79" header="0.51" footer="0.31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:E1"/>
    </sheetView>
  </sheetViews>
  <sheetFormatPr defaultColWidth="9.140625" defaultRowHeight="15" customHeight="1"/>
  <cols>
    <col min="1" max="1" width="15.140625" style="1" customWidth="1"/>
    <col min="2" max="2" width="29.7109375" style="1" customWidth="1"/>
    <col min="3" max="3" width="16.00390625" style="1" customWidth="1"/>
    <col min="4" max="4" width="15.8515625" style="1" customWidth="1"/>
    <col min="5" max="5" width="15.140625" style="1" customWidth="1"/>
    <col min="6" max="6" width="10.7109375" style="0" bestFit="1" customWidth="1"/>
  </cols>
  <sheetData>
    <row r="1" spans="1:5" s="1" customFormat="1" ht="21" customHeight="1">
      <c r="A1" s="86" t="s">
        <v>190</v>
      </c>
      <c r="B1" s="87"/>
      <c r="C1" s="87"/>
      <c r="D1" s="87"/>
      <c r="E1" s="87"/>
    </row>
    <row r="2" spans="1:5" s="1" customFormat="1" ht="15.75" customHeight="1">
      <c r="A2" s="88" t="s">
        <v>1</v>
      </c>
      <c r="B2" s="88"/>
      <c r="C2" s="89"/>
      <c r="D2" s="89"/>
      <c r="E2" s="90" t="s">
        <v>2</v>
      </c>
    </row>
    <row r="3" spans="1:5" s="1" customFormat="1" ht="24.75" customHeight="1">
      <c r="A3" s="72" t="s">
        <v>191</v>
      </c>
      <c r="B3" s="72"/>
      <c r="C3" s="72" t="s">
        <v>192</v>
      </c>
      <c r="D3" s="72"/>
      <c r="E3" s="72"/>
    </row>
    <row r="4" spans="1:5" s="1" customFormat="1" ht="33.75" customHeight="1">
      <c r="A4" s="72" t="s">
        <v>193</v>
      </c>
      <c r="B4" s="72" t="s">
        <v>194</v>
      </c>
      <c r="C4" s="72" t="s">
        <v>61</v>
      </c>
      <c r="D4" s="72" t="s">
        <v>195</v>
      </c>
      <c r="E4" s="72" t="s">
        <v>196</v>
      </c>
    </row>
    <row r="5" spans="1:5" s="1" customFormat="1" ht="27.75" customHeight="1">
      <c r="A5" s="72" t="s">
        <v>60</v>
      </c>
      <c r="B5" s="72" t="s">
        <v>60</v>
      </c>
      <c r="C5" s="72">
        <v>1</v>
      </c>
      <c r="D5" s="72">
        <v>2</v>
      </c>
      <c r="E5" s="72">
        <v>3</v>
      </c>
    </row>
    <row r="6" spans="1:5" s="84" customFormat="1" ht="27.75" customHeight="1">
      <c r="A6" s="69"/>
      <c r="B6" s="69" t="s">
        <v>61</v>
      </c>
      <c r="C6" s="56">
        <f>C7+C19+C35</f>
        <v>5368661.51</v>
      </c>
      <c r="D6" s="56">
        <f>D7+D19+D35</f>
        <v>4983075.779999999</v>
      </c>
      <c r="E6" s="56">
        <f>E7+E19+E35</f>
        <v>385585.73</v>
      </c>
    </row>
    <row r="7" spans="1:5" s="84" customFormat="1" ht="27.75" customHeight="1">
      <c r="A7" s="69">
        <v>301</v>
      </c>
      <c r="B7" s="69" t="s">
        <v>197</v>
      </c>
      <c r="C7" s="56">
        <f>SUM(C8:C18)</f>
        <v>4973970.779999999</v>
      </c>
      <c r="D7" s="56">
        <f>SUM(D8:D18)</f>
        <v>4973970.779999999</v>
      </c>
      <c r="E7" s="56">
        <f>SUM(E8:E18)</f>
        <v>0</v>
      </c>
    </row>
    <row r="8" spans="1:5" ht="27.75" customHeight="1">
      <c r="A8" s="91" t="s">
        <v>198</v>
      </c>
      <c r="B8" s="92" t="s">
        <v>199</v>
      </c>
      <c r="C8" s="93">
        <v>1547724</v>
      </c>
      <c r="D8" s="93">
        <v>1547724</v>
      </c>
      <c r="E8" s="48"/>
    </row>
    <row r="9" spans="1:5" ht="27.75" customHeight="1">
      <c r="A9" s="91" t="s">
        <v>200</v>
      </c>
      <c r="B9" s="92" t="s">
        <v>201</v>
      </c>
      <c r="C9" s="93">
        <v>763039</v>
      </c>
      <c r="D9" s="93">
        <v>763039</v>
      </c>
      <c r="E9" s="48"/>
    </row>
    <row r="10" spans="1:5" ht="27.75" customHeight="1">
      <c r="A10" s="91" t="s">
        <v>202</v>
      </c>
      <c r="B10" s="92" t="s">
        <v>203</v>
      </c>
      <c r="C10" s="93">
        <v>426951</v>
      </c>
      <c r="D10" s="93">
        <v>426951</v>
      </c>
      <c r="E10" s="48"/>
    </row>
    <row r="11" spans="1:5" ht="27.75" customHeight="1">
      <c r="A11" s="91" t="s">
        <v>204</v>
      </c>
      <c r="B11" s="92" t="s">
        <v>205</v>
      </c>
      <c r="C11" s="93">
        <v>849463</v>
      </c>
      <c r="D11" s="93">
        <v>849463</v>
      </c>
      <c r="E11" s="48"/>
    </row>
    <row r="12" spans="1:6" ht="27.75" customHeight="1">
      <c r="A12" s="91" t="s">
        <v>206</v>
      </c>
      <c r="B12" s="92" t="s">
        <v>207</v>
      </c>
      <c r="C12" s="93">
        <v>423158.05</v>
      </c>
      <c r="D12" s="93">
        <v>423158.05</v>
      </c>
      <c r="E12" s="48"/>
      <c r="F12" s="94"/>
    </row>
    <row r="13" spans="1:5" ht="27.75" customHeight="1">
      <c r="A13" s="91" t="s">
        <v>208</v>
      </c>
      <c r="B13" s="92" t="s">
        <v>209</v>
      </c>
      <c r="C13" s="93">
        <v>232736.93</v>
      </c>
      <c r="D13" s="93">
        <v>232736.93</v>
      </c>
      <c r="E13" s="48"/>
    </row>
    <row r="14" spans="1:5" ht="27.75" customHeight="1">
      <c r="A14" s="91" t="s">
        <v>210</v>
      </c>
      <c r="B14" s="92" t="s">
        <v>211</v>
      </c>
      <c r="C14" s="93">
        <v>9373.26</v>
      </c>
      <c r="D14" s="93">
        <v>9373.26</v>
      </c>
      <c r="E14" s="48"/>
    </row>
    <row r="15" spans="1:5" ht="27.75" customHeight="1">
      <c r="A15" s="91" t="s">
        <v>212</v>
      </c>
      <c r="B15" s="92" t="s">
        <v>213</v>
      </c>
      <c r="C15" s="93">
        <v>53996.51</v>
      </c>
      <c r="D15" s="93">
        <v>53996.51</v>
      </c>
      <c r="E15" s="48"/>
    </row>
    <row r="16" spans="1:5" ht="27.75" customHeight="1">
      <c r="A16" s="91" t="s">
        <v>214</v>
      </c>
      <c r="B16" s="92" t="s">
        <v>120</v>
      </c>
      <c r="C16" s="93">
        <v>362977.03</v>
      </c>
      <c r="D16" s="93">
        <v>362977.03</v>
      </c>
      <c r="E16" s="48"/>
    </row>
    <row r="17" spans="1:5" ht="27.75" customHeight="1">
      <c r="A17" s="91" t="s">
        <v>215</v>
      </c>
      <c r="B17" s="92" t="s">
        <v>216</v>
      </c>
      <c r="C17" s="93">
        <v>21700</v>
      </c>
      <c r="D17" s="93">
        <v>21700</v>
      </c>
      <c r="E17" s="48"/>
    </row>
    <row r="18" spans="1:5" ht="27.75" customHeight="1">
      <c r="A18" s="91" t="s">
        <v>217</v>
      </c>
      <c r="B18" s="92" t="s">
        <v>218</v>
      </c>
      <c r="C18" s="93">
        <v>282852</v>
      </c>
      <c r="D18" s="93">
        <v>282852</v>
      </c>
      <c r="E18" s="48"/>
    </row>
    <row r="19" spans="1:5" s="85" customFormat="1" ht="27.75" customHeight="1">
      <c r="A19" s="69">
        <v>302</v>
      </c>
      <c r="B19" s="69" t="s">
        <v>219</v>
      </c>
      <c r="C19" s="56">
        <f>SUM(C20:C34)</f>
        <v>385585.73</v>
      </c>
      <c r="D19" s="56">
        <f>SUM(D20:D34)</f>
        <v>0</v>
      </c>
      <c r="E19" s="56">
        <f>SUM(E20:E34)</f>
        <v>385585.73</v>
      </c>
    </row>
    <row r="20" spans="1:5" ht="27.75" customHeight="1">
      <c r="A20" s="91" t="s">
        <v>220</v>
      </c>
      <c r="B20" s="92" t="s">
        <v>221</v>
      </c>
      <c r="C20" s="93">
        <v>53600</v>
      </c>
      <c r="D20" s="95"/>
      <c r="E20" s="93">
        <v>53600</v>
      </c>
    </row>
    <row r="21" spans="1:5" ht="27.75" customHeight="1">
      <c r="A21" s="91" t="s">
        <v>222</v>
      </c>
      <c r="B21" s="92" t="s">
        <v>223</v>
      </c>
      <c r="C21" s="93">
        <v>20000</v>
      </c>
      <c r="D21" s="96"/>
      <c r="E21" s="93">
        <v>20000</v>
      </c>
    </row>
    <row r="22" spans="1:5" ht="27.75" customHeight="1">
      <c r="A22" s="91" t="s">
        <v>224</v>
      </c>
      <c r="B22" s="92" t="s">
        <v>225</v>
      </c>
      <c r="C22" s="93">
        <v>500</v>
      </c>
      <c r="D22" s="97"/>
      <c r="E22" s="93">
        <v>500</v>
      </c>
    </row>
    <row r="23" spans="1:5" ht="27.75" customHeight="1">
      <c r="A23" s="91" t="s">
        <v>226</v>
      </c>
      <c r="B23" s="92" t="s">
        <v>227</v>
      </c>
      <c r="C23" s="93">
        <v>700</v>
      </c>
      <c r="D23" s="97"/>
      <c r="E23" s="93">
        <v>700</v>
      </c>
    </row>
    <row r="24" spans="1:5" ht="27.75" customHeight="1">
      <c r="A24" s="91" t="s">
        <v>228</v>
      </c>
      <c r="B24" s="92" t="s">
        <v>229</v>
      </c>
      <c r="C24" s="93">
        <v>28000</v>
      </c>
      <c r="D24" s="97"/>
      <c r="E24" s="93">
        <v>28000</v>
      </c>
    </row>
    <row r="25" spans="1:5" ht="27.75" customHeight="1">
      <c r="A25" s="91" t="s">
        <v>230</v>
      </c>
      <c r="B25" s="92" t="s">
        <v>231</v>
      </c>
      <c r="C25" s="93">
        <v>45900</v>
      </c>
      <c r="D25" s="95"/>
      <c r="E25" s="93">
        <v>45900</v>
      </c>
    </row>
    <row r="26" spans="1:5" ht="27.75" customHeight="1">
      <c r="A26" s="91" t="s">
        <v>232</v>
      </c>
      <c r="B26" s="92" t="s">
        <v>233</v>
      </c>
      <c r="C26" s="93">
        <v>12800</v>
      </c>
      <c r="D26" s="95"/>
      <c r="E26" s="93">
        <v>12800</v>
      </c>
    </row>
    <row r="27" spans="1:5" ht="27.75" customHeight="1">
      <c r="A27" s="91" t="s">
        <v>234</v>
      </c>
      <c r="B27" s="92" t="s">
        <v>235</v>
      </c>
      <c r="C27" s="93">
        <v>800</v>
      </c>
      <c r="D27" s="95"/>
      <c r="E27" s="93">
        <v>800</v>
      </c>
    </row>
    <row r="28" spans="1:5" ht="27.75" customHeight="1">
      <c r="A28" s="91" t="s">
        <v>236</v>
      </c>
      <c r="B28" s="92" t="s">
        <v>237</v>
      </c>
      <c r="C28" s="93">
        <v>3000</v>
      </c>
      <c r="D28" s="96"/>
      <c r="E28" s="93">
        <v>3000</v>
      </c>
    </row>
    <row r="29" spans="1:5" ht="27.75" customHeight="1">
      <c r="A29" s="91" t="s">
        <v>238</v>
      </c>
      <c r="B29" s="92" t="s">
        <v>239</v>
      </c>
      <c r="C29" s="93">
        <v>5000</v>
      </c>
      <c r="D29" s="97"/>
      <c r="E29" s="93">
        <v>5000</v>
      </c>
    </row>
    <row r="30" spans="1:5" ht="27.75" customHeight="1">
      <c r="A30" s="91" t="s">
        <v>240</v>
      </c>
      <c r="B30" s="92" t="s">
        <v>241</v>
      </c>
      <c r="C30" s="93">
        <v>2000</v>
      </c>
      <c r="D30" s="97"/>
      <c r="E30" s="93">
        <v>2000</v>
      </c>
    </row>
    <row r="31" spans="1:5" ht="27.75" customHeight="1">
      <c r="A31" s="91" t="s">
        <v>242</v>
      </c>
      <c r="B31" s="92" t="s">
        <v>243</v>
      </c>
      <c r="C31" s="93">
        <v>10000</v>
      </c>
      <c r="D31" s="97"/>
      <c r="E31" s="93">
        <v>10000</v>
      </c>
    </row>
    <row r="32" spans="1:5" ht="27.75" customHeight="1">
      <c r="A32" s="91" t="s">
        <v>244</v>
      </c>
      <c r="B32" s="92" t="s">
        <v>245</v>
      </c>
      <c r="C32" s="93">
        <v>52545.73</v>
      </c>
      <c r="D32" s="95"/>
      <c r="E32" s="93">
        <v>52545.73</v>
      </c>
    </row>
    <row r="33" spans="1:5" ht="27.75" customHeight="1">
      <c r="A33" s="91" t="s">
        <v>246</v>
      </c>
      <c r="B33" s="92" t="s">
        <v>247</v>
      </c>
      <c r="C33" s="93">
        <v>143340</v>
      </c>
      <c r="D33" s="95"/>
      <c r="E33" s="93">
        <v>143340</v>
      </c>
    </row>
    <row r="34" spans="1:5" ht="27.75" customHeight="1">
      <c r="A34" s="91" t="s">
        <v>248</v>
      </c>
      <c r="B34" s="98" t="s">
        <v>249</v>
      </c>
      <c r="C34" s="99">
        <v>7400</v>
      </c>
      <c r="D34" s="95"/>
      <c r="E34" s="99">
        <v>7400</v>
      </c>
    </row>
    <row r="35" spans="1:5" s="85" customFormat="1" ht="27.75" customHeight="1">
      <c r="A35" s="100">
        <v>303</v>
      </c>
      <c r="B35" s="100" t="s">
        <v>250</v>
      </c>
      <c r="C35" s="101">
        <f>SUM(C36:C37)</f>
        <v>9105</v>
      </c>
      <c r="D35" s="101">
        <f>SUM(D36:D37)</f>
        <v>9105</v>
      </c>
      <c r="E35" s="101">
        <f>SUM(E36:E37)</f>
        <v>0</v>
      </c>
    </row>
    <row r="36" spans="1:5" ht="27.75" customHeight="1">
      <c r="A36" s="91" t="s">
        <v>251</v>
      </c>
      <c r="B36" s="92" t="s">
        <v>252</v>
      </c>
      <c r="C36" s="93">
        <v>400</v>
      </c>
      <c r="D36" s="93">
        <v>400</v>
      </c>
      <c r="E36" s="48"/>
    </row>
    <row r="37" spans="1:5" ht="27.75" customHeight="1">
      <c r="A37" s="91" t="s">
        <v>253</v>
      </c>
      <c r="B37" s="92" t="s">
        <v>254</v>
      </c>
      <c r="C37" s="93">
        <v>8705</v>
      </c>
      <c r="D37" s="93">
        <v>8705</v>
      </c>
      <c r="E37" s="35"/>
    </row>
  </sheetData>
  <sheetProtection/>
  <mergeCells count="4">
    <mergeCell ref="A1:E1"/>
    <mergeCell ref="A2:B2"/>
    <mergeCell ref="A3:B3"/>
    <mergeCell ref="C3:E3"/>
  </mergeCells>
  <printOptions horizontalCentered="1"/>
  <pageMargins left="0.59" right="0.59" top="0.98" bottom="0.59" header="0.51" footer="0.31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C1">
      <selection activeCell="A1" sqref="A1:S1"/>
    </sheetView>
  </sheetViews>
  <sheetFormatPr defaultColWidth="9.140625" defaultRowHeight="12.75" customHeight="1"/>
  <cols>
    <col min="1" max="1" width="23.00390625" style="1" customWidth="1"/>
    <col min="2" max="2" width="11.28125" style="1" customWidth="1"/>
    <col min="3" max="3" width="5.00390625" style="1" customWidth="1"/>
    <col min="4" max="4" width="9.28125" style="1" customWidth="1"/>
    <col min="5" max="5" width="8.28125" style="1" customWidth="1"/>
    <col min="6" max="6" width="9.57421875" style="1" customWidth="1"/>
    <col min="7" max="7" width="8.421875" style="1" customWidth="1"/>
    <col min="8" max="8" width="8.57421875" style="1" customWidth="1"/>
    <col min="9" max="9" width="11.28125" style="1" customWidth="1"/>
    <col min="10" max="10" width="10.00390625" style="1" customWidth="1"/>
    <col min="11" max="11" width="6.00390625" style="1" customWidth="1"/>
    <col min="12" max="12" width="9.28125" style="1" customWidth="1"/>
    <col min="13" max="13" width="6.7109375" style="1" customWidth="1"/>
    <col min="14" max="14" width="8.57421875" style="1" customWidth="1"/>
    <col min="15" max="15" width="5.7109375" style="1" customWidth="1"/>
    <col min="16" max="16" width="7.8515625" style="1" customWidth="1"/>
    <col min="17" max="17" width="7.140625" style="1" customWidth="1"/>
    <col min="18" max="18" width="7.28125" style="1" customWidth="1"/>
    <col min="19" max="19" width="6.7109375" style="1" customWidth="1"/>
  </cols>
  <sheetData>
    <row r="1" spans="1:19" s="1" customFormat="1" ht="18" customHeight="1">
      <c r="A1" s="76" t="s">
        <v>255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s="1" customFormat="1" ht="21.75" customHeight="1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s="1" customFormat="1" ht="20.25" customHeight="1">
      <c r="A3" s="62" t="s">
        <v>256</v>
      </c>
      <c r="B3" s="62" t="s">
        <v>257</v>
      </c>
      <c r="C3" s="62"/>
      <c r="D3" s="62"/>
      <c r="E3" s="62"/>
      <c r="F3" s="62"/>
      <c r="G3" s="62"/>
      <c r="H3" s="62" t="s">
        <v>125</v>
      </c>
      <c r="I3" s="62"/>
      <c r="J3" s="62"/>
      <c r="K3" s="62"/>
      <c r="L3" s="62"/>
      <c r="M3" s="62"/>
      <c r="N3" s="62" t="s">
        <v>126</v>
      </c>
      <c r="O3" s="62"/>
      <c r="P3" s="62"/>
      <c r="Q3" s="62"/>
      <c r="R3" s="62"/>
      <c r="S3" s="62"/>
    </row>
    <row r="4" spans="1:19" s="1" customFormat="1" ht="21.75" customHeight="1">
      <c r="A4" s="62"/>
      <c r="B4" s="62" t="s">
        <v>61</v>
      </c>
      <c r="C4" s="62" t="s">
        <v>258</v>
      </c>
      <c r="D4" s="62" t="s">
        <v>259</v>
      </c>
      <c r="E4" s="62"/>
      <c r="F4" s="62"/>
      <c r="G4" s="62" t="s">
        <v>260</v>
      </c>
      <c r="H4" s="62" t="s">
        <v>61</v>
      </c>
      <c r="I4" s="62" t="s">
        <v>258</v>
      </c>
      <c r="J4" s="62" t="s">
        <v>259</v>
      </c>
      <c r="K4" s="62"/>
      <c r="L4" s="62"/>
      <c r="M4" s="62" t="s">
        <v>239</v>
      </c>
      <c r="N4" s="62" t="s">
        <v>61</v>
      </c>
      <c r="O4" s="62" t="s">
        <v>258</v>
      </c>
      <c r="P4" s="62" t="s">
        <v>259</v>
      </c>
      <c r="Q4" s="62"/>
      <c r="R4" s="62"/>
      <c r="S4" s="62" t="s">
        <v>239</v>
      </c>
    </row>
    <row r="5" spans="1:19" s="1" customFormat="1" ht="33.75" customHeight="1">
      <c r="A5" s="78"/>
      <c r="B5" s="79"/>
      <c r="C5" s="78"/>
      <c r="D5" s="78" t="s">
        <v>12</v>
      </c>
      <c r="E5" s="78" t="s">
        <v>261</v>
      </c>
      <c r="F5" s="78" t="s">
        <v>262</v>
      </c>
      <c r="G5" s="78"/>
      <c r="H5" s="79"/>
      <c r="I5" s="78"/>
      <c r="J5" s="78" t="s">
        <v>12</v>
      </c>
      <c r="K5" s="78" t="s">
        <v>263</v>
      </c>
      <c r="L5" s="78" t="s">
        <v>262</v>
      </c>
      <c r="M5" s="78"/>
      <c r="N5" s="79"/>
      <c r="O5" s="78"/>
      <c r="P5" s="78" t="s">
        <v>12</v>
      </c>
      <c r="Q5" s="78" t="s">
        <v>263</v>
      </c>
      <c r="R5" s="78" t="s">
        <v>262</v>
      </c>
      <c r="S5" s="78"/>
    </row>
    <row r="6" spans="1:19" s="1" customFormat="1" ht="20.25" customHeight="1">
      <c r="A6" s="80" t="s">
        <v>60</v>
      </c>
      <c r="B6" s="80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80">
        <v>7</v>
      </c>
      <c r="I6" s="80">
        <v>8</v>
      </c>
      <c r="J6" s="80">
        <v>9</v>
      </c>
      <c r="K6" s="80">
        <v>10</v>
      </c>
      <c r="L6" s="80">
        <v>11</v>
      </c>
      <c r="M6" s="80">
        <v>12</v>
      </c>
      <c r="N6" s="80">
        <v>13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</row>
    <row r="7" spans="1:19" s="1" customFormat="1" ht="20.25" customHeight="1">
      <c r="A7" s="81" t="s">
        <v>264</v>
      </c>
      <c r="B7" s="82">
        <f>C7+D7+G7</f>
        <v>128000</v>
      </c>
      <c r="C7" s="82">
        <v>0</v>
      </c>
      <c r="D7" s="82">
        <f>E7+F7</f>
        <v>125000</v>
      </c>
      <c r="E7" s="82">
        <v>0</v>
      </c>
      <c r="F7" s="82">
        <v>125000</v>
      </c>
      <c r="G7" s="82">
        <v>3000</v>
      </c>
      <c r="H7" s="83">
        <v>49574.57</v>
      </c>
      <c r="I7" s="82">
        <v>0</v>
      </c>
      <c r="J7" s="83">
        <v>49574.57</v>
      </c>
      <c r="K7" s="82">
        <v>0</v>
      </c>
      <c r="L7" s="83">
        <v>49574.57</v>
      </c>
      <c r="M7" s="82">
        <v>0</v>
      </c>
      <c r="N7" s="82">
        <f>O7+P7+S7</f>
        <v>30000</v>
      </c>
      <c r="O7" s="82">
        <v>0</v>
      </c>
      <c r="P7" s="82">
        <v>25000</v>
      </c>
      <c r="Q7" s="82">
        <v>0</v>
      </c>
      <c r="R7" s="82">
        <v>25000</v>
      </c>
      <c r="S7" s="82">
        <v>5000</v>
      </c>
    </row>
  </sheetData>
  <sheetProtection/>
  <mergeCells count="18">
    <mergeCell ref="A1:S1"/>
    <mergeCell ref="A2:S2"/>
    <mergeCell ref="B3:G3"/>
    <mergeCell ref="H3:M3"/>
    <mergeCell ref="N3:S3"/>
    <mergeCell ref="D4:F4"/>
    <mergeCell ref="J4:L4"/>
    <mergeCell ref="P4:R4"/>
    <mergeCell ref="A3:A5"/>
    <mergeCell ref="B4:B5"/>
    <mergeCell ref="C4:C5"/>
    <mergeCell ref="G4:G5"/>
    <mergeCell ref="H4:H5"/>
    <mergeCell ref="I4:I5"/>
    <mergeCell ref="M4:M5"/>
    <mergeCell ref="N4:N5"/>
    <mergeCell ref="O4:O5"/>
    <mergeCell ref="S4:S5"/>
  </mergeCells>
  <printOptions horizontalCentered="1"/>
  <pageMargins left="0.35" right="0.35" top="0.98" bottom="0.79" header="0.51" footer="0.31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9.7109375" style="1" customWidth="1"/>
    <col min="2" max="2" width="18.8515625" style="1" customWidth="1"/>
    <col min="3" max="3" width="12.140625" style="1" customWidth="1"/>
    <col min="4" max="4" width="13.28125" style="1" customWidth="1"/>
    <col min="5" max="5" width="12.7109375" style="1" customWidth="1"/>
    <col min="6" max="6" width="13.421875" style="1" customWidth="1"/>
    <col min="7" max="7" width="11.57421875" style="1" customWidth="1"/>
    <col min="8" max="8" width="10.28125" style="1" customWidth="1"/>
    <col min="9" max="9" width="12.8515625" style="1" customWidth="1"/>
    <col min="10" max="10" width="12.28125" style="1" customWidth="1"/>
    <col min="11" max="11" width="9.140625" style="1" customWidth="1"/>
  </cols>
  <sheetData>
    <row r="1" spans="1:10" s="1" customFormat="1" ht="51.75" customHeight="1">
      <c r="A1" s="8" t="s">
        <v>265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14.25" customHeight="1">
      <c r="A2" s="9" t="s">
        <v>266</v>
      </c>
      <c r="J2" s="71" t="s">
        <v>2</v>
      </c>
    </row>
    <row r="3" spans="1:10" s="1" customFormat="1" ht="25.5" customHeight="1">
      <c r="A3" s="11" t="s">
        <v>50</v>
      </c>
      <c r="B3" s="11"/>
      <c r="C3" s="11" t="s">
        <v>267</v>
      </c>
      <c r="D3" s="11" t="s">
        <v>126</v>
      </c>
      <c r="E3" s="11"/>
      <c r="F3" s="11"/>
      <c r="G3" s="11"/>
      <c r="H3" s="11"/>
      <c r="I3" s="11" t="s">
        <v>268</v>
      </c>
      <c r="J3" s="72"/>
    </row>
    <row r="4" spans="1:10" s="1" customFormat="1" ht="15" customHeight="1">
      <c r="A4" s="11" t="s">
        <v>269</v>
      </c>
      <c r="B4" s="11" t="s">
        <v>133</v>
      </c>
      <c r="C4" s="11"/>
      <c r="D4" s="11" t="s">
        <v>12</v>
      </c>
      <c r="E4" s="11" t="s">
        <v>128</v>
      </c>
      <c r="F4" s="11"/>
      <c r="G4" s="11"/>
      <c r="H4" s="11" t="s">
        <v>129</v>
      </c>
      <c r="I4" s="11" t="s">
        <v>130</v>
      </c>
      <c r="J4" s="72" t="s">
        <v>131</v>
      </c>
    </row>
    <row r="5" spans="1:10" s="1" customFormat="1" ht="23.25" customHeight="1">
      <c r="A5" s="11"/>
      <c r="B5" s="11"/>
      <c r="C5" s="11"/>
      <c r="D5" s="11"/>
      <c r="E5" s="11" t="s">
        <v>12</v>
      </c>
      <c r="F5" s="11" t="s">
        <v>270</v>
      </c>
      <c r="G5" s="11" t="s">
        <v>271</v>
      </c>
      <c r="H5" s="11"/>
      <c r="I5" s="11"/>
      <c r="J5" s="72"/>
    </row>
    <row r="6" spans="1:10" s="1" customFormat="1" ht="20.25" customHeight="1">
      <c r="A6" s="12" t="s">
        <v>60</v>
      </c>
      <c r="B6" s="12" t="s">
        <v>60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</row>
    <row r="7" spans="1:10" s="1" customFormat="1" ht="20.25" customHeight="1">
      <c r="A7" s="69">
        <v>0</v>
      </c>
      <c r="B7" s="69">
        <v>0</v>
      </c>
      <c r="C7" s="56">
        <v>0</v>
      </c>
      <c r="D7" s="56">
        <f>E7+H7</f>
        <v>0</v>
      </c>
      <c r="E7" s="56">
        <f>F7+G7</f>
        <v>0</v>
      </c>
      <c r="F7" s="56">
        <v>0</v>
      </c>
      <c r="G7" s="56">
        <v>0</v>
      </c>
      <c r="H7" s="56">
        <v>0</v>
      </c>
      <c r="I7" s="73">
        <v>0</v>
      </c>
      <c r="J7" s="74">
        <v>0</v>
      </c>
    </row>
    <row r="8" spans="1:10" ht="24" customHeight="1">
      <c r="A8" s="70"/>
      <c r="B8" s="70"/>
      <c r="C8" s="48"/>
      <c r="D8" s="48"/>
      <c r="E8" s="48"/>
      <c r="F8" s="48"/>
      <c r="G8" s="48"/>
      <c r="H8" s="48"/>
      <c r="I8" s="48"/>
      <c r="J8" s="75"/>
    </row>
    <row r="9" spans="1:10" ht="24" customHeight="1">
      <c r="A9" s="70"/>
      <c r="B9" s="70"/>
      <c r="C9" s="48"/>
      <c r="D9" s="48"/>
      <c r="E9" s="48"/>
      <c r="F9" s="48"/>
      <c r="G9" s="48"/>
      <c r="H9" s="48"/>
      <c r="I9" s="48"/>
      <c r="J9" s="75"/>
    </row>
    <row r="10" spans="1:10" ht="24" customHeight="1">
      <c r="A10" s="70"/>
      <c r="B10" s="70"/>
      <c r="C10" s="48"/>
      <c r="D10" s="48"/>
      <c r="E10" s="48"/>
      <c r="F10" s="48"/>
      <c r="G10" s="48"/>
      <c r="H10" s="48"/>
      <c r="I10" s="48"/>
      <c r="J10" s="75"/>
    </row>
    <row r="11" spans="1:10" ht="24" customHeight="1">
      <c r="A11" s="70"/>
      <c r="B11" s="70"/>
      <c r="C11" s="48"/>
      <c r="D11" s="48"/>
      <c r="E11" s="48"/>
      <c r="F11" s="48"/>
      <c r="G11" s="48"/>
      <c r="H11" s="48"/>
      <c r="I11" s="48"/>
      <c r="J11" s="75"/>
    </row>
    <row r="12" spans="1:10" ht="24" customHeight="1">
      <c r="A12" s="70"/>
      <c r="B12" s="70"/>
      <c r="C12" s="48"/>
      <c r="D12" s="48"/>
      <c r="E12" s="48"/>
      <c r="F12" s="48"/>
      <c r="G12" s="48"/>
      <c r="H12" s="48"/>
      <c r="I12" s="48"/>
      <c r="J12" s="75"/>
    </row>
    <row r="13" spans="1:13" ht="24" customHeight="1">
      <c r="A13" s="70"/>
      <c r="B13" s="70"/>
      <c r="C13" s="48"/>
      <c r="D13" s="48"/>
      <c r="E13" s="48"/>
      <c r="F13" s="48"/>
      <c r="G13" s="48"/>
      <c r="H13" s="48"/>
      <c r="I13" s="48"/>
      <c r="J13" s="75"/>
      <c r="M13" t="s">
        <v>272</v>
      </c>
    </row>
    <row r="14" spans="1:10" ht="24" customHeight="1">
      <c r="A14" s="70"/>
      <c r="B14" s="70"/>
      <c r="C14" s="48"/>
      <c r="D14" s="48"/>
      <c r="E14" s="48"/>
      <c r="F14" s="48"/>
      <c r="G14" s="48"/>
      <c r="H14" s="48"/>
      <c r="I14" s="48"/>
      <c r="J14" s="75"/>
    </row>
    <row r="15" spans="1:10" ht="24" customHeight="1">
      <c r="A15" s="70"/>
      <c r="B15" s="70"/>
      <c r="C15" s="48"/>
      <c r="D15" s="48"/>
      <c r="E15" s="48"/>
      <c r="F15" s="48"/>
      <c r="G15" s="48"/>
      <c r="H15" s="48"/>
      <c r="I15" s="48"/>
      <c r="J15" s="75"/>
    </row>
    <row r="16" spans="1:10" ht="24" customHeight="1">
      <c r="A16" s="70"/>
      <c r="B16" s="70"/>
      <c r="C16" s="48"/>
      <c r="D16" s="48"/>
      <c r="E16" s="48"/>
      <c r="F16" s="48"/>
      <c r="G16" s="48"/>
      <c r="H16" s="48"/>
      <c r="I16" s="48"/>
      <c r="J16" s="75"/>
    </row>
    <row r="17" spans="1:10" ht="24" customHeight="1">
      <c r="A17" s="70"/>
      <c r="B17" s="70"/>
      <c r="C17" s="48"/>
      <c r="D17" s="48"/>
      <c r="E17" s="48"/>
      <c r="F17" s="48"/>
      <c r="G17" s="48"/>
      <c r="H17" s="48"/>
      <c r="I17" s="48"/>
      <c r="J17" s="75"/>
    </row>
    <row r="18" spans="1:10" ht="24" customHeight="1">
      <c r="A18" s="70"/>
      <c r="B18" s="70"/>
      <c r="C18" s="48"/>
      <c r="D18" s="48"/>
      <c r="E18" s="48"/>
      <c r="F18" s="48"/>
      <c r="G18" s="48"/>
      <c r="H18" s="48"/>
      <c r="I18" s="48"/>
      <c r="J18" s="75"/>
    </row>
    <row r="19" spans="1:10" ht="24" customHeight="1">
      <c r="A19" s="70"/>
      <c r="B19" s="70"/>
      <c r="C19" s="48"/>
      <c r="D19" s="48"/>
      <c r="E19" s="48"/>
      <c r="F19" s="48"/>
      <c r="G19" s="48"/>
      <c r="H19" s="48"/>
      <c r="I19" s="48"/>
      <c r="J19" s="75"/>
    </row>
    <row r="20" spans="1:10" ht="24" customHeight="1">
      <c r="A20" s="70"/>
      <c r="B20" s="70"/>
      <c r="C20" s="48"/>
      <c r="D20" s="48"/>
      <c r="E20" s="48"/>
      <c r="F20" s="48"/>
      <c r="G20" s="48"/>
      <c r="H20" s="48"/>
      <c r="I20" s="48"/>
      <c r="J20" s="75"/>
    </row>
  </sheetData>
  <sheetProtection/>
  <mergeCells count="13">
    <mergeCell ref="A1:J1"/>
    <mergeCell ref="A2:D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 horizontalCentered="1"/>
  <pageMargins left="0.55" right="0.55" top="0.98" bottom="0.79" header="0.51" footer="0.31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B4" sqref="B4"/>
    </sheetView>
  </sheetViews>
  <sheetFormatPr defaultColWidth="9.140625" defaultRowHeight="12.75" customHeight="1"/>
  <cols>
    <col min="1" max="1" width="41.00390625" style="1" customWidth="1"/>
    <col min="2" max="2" width="19.57421875" style="1" customWidth="1"/>
    <col min="3" max="3" width="41.00390625" style="1" customWidth="1"/>
    <col min="4" max="4" width="21.8515625" style="1" customWidth="1"/>
    <col min="5" max="5" width="9.140625" style="1" customWidth="1"/>
  </cols>
  <sheetData>
    <row r="1" spans="1:4" s="1" customFormat="1" ht="27.75" customHeight="1">
      <c r="A1" s="50" t="s">
        <v>273</v>
      </c>
      <c r="B1" s="50"/>
      <c r="C1" s="50"/>
      <c r="D1" s="50"/>
    </row>
    <row r="2" spans="1:4" s="1" customFormat="1" ht="18.75" customHeight="1">
      <c r="A2" s="51" t="s">
        <v>1</v>
      </c>
      <c r="B2" s="51"/>
      <c r="C2" s="52"/>
      <c r="D2" s="53" t="s">
        <v>2</v>
      </c>
    </row>
    <row r="3" spans="1:4" s="1" customFormat="1" ht="19.5" customHeight="1">
      <c r="A3" s="54" t="s">
        <v>274</v>
      </c>
      <c r="B3" s="54"/>
      <c r="C3" s="54" t="s">
        <v>275</v>
      </c>
      <c r="D3" s="54"/>
    </row>
    <row r="4" spans="1:4" s="1" customFormat="1" ht="15" customHeight="1">
      <c r="A4" s="54" t="s">
        <v>276</v>
      </c>
      <c r="B4" s="54" t="s">
        <v>6</v>
      </c>
      <c r="C4" s="54" t="s">
        <v>276</v>
      </c>
      <c r="D4" s="54" t="s">
        <v>6</v>
      </c>
    </row>
    <row r="5" spans="1:4" s="1" customFormat="1" ht="24" customHeight="1">
      <c r="A5" s="55" t="s">
        <v>277</v>
      </c>
      <c r="B5" s="56">
        <v>7468661.51</v>
      </c>
      <c r="C5" s="55" t="s">
        <v>278</v>
      </c>
      <c r="D5" s="56">
        <f>D6</f>
        <v>2843518.46</v>
      </c>
    </row>
    <row r="6" spans="1:4" s="1" customFormat="1" ht="24" customHeight="1">
      <c r="A6" s="55" t="s">
        <v>279</v>
      </c>
      <c r="B6" s="57">
        <v>7468661.51</v>
      </c>
      <c r="C6" s="58" t="s">
        <v>280</v>
      </c>
      <c r="D6" s="57">
        <v>2843518.46</v>
      </c>
    </row>
    <row r="7" spans="1:4" s="1" customFormat="1" ht="24" customHeight="1">
      <c r="A7" s="55" t="s">
        <v>281</v>
      </c>
      <c r="B7" s="59"/>
      <c r="C7" s="58" t="s">
        <v>282</v>
      </c>
      <c r="D7" s="59"/>
    </row>
    <row r="8" spans="1:4" s="1" customFormat="1" ht="24" customHeight="1">
      <c r="A8" s="55" t="s">
        <v>283</v>
      </c>
      <c r="B8" s="59"/>
      <c r="C8" s="55" t="s">
        <v>284</v>
      </c>
      <c r="D8" s="56">
        <f>D9</f>
        <v>4625143.05</v>
      </c>
    </row>
    <row r="9" spans="1:4" s="1" customFormat="1" ht="24" customHeight="1">
      <c r="A9" s="55" t="s">
        <v>285</v>
      </c>
      <c r="B9" s="59"/>
      <c r="C9" s="58" t="s">
        <v>280</v>
      </c>
      <c r="D9" s="57">
        <v>4625143.05</v>
      </c>
    </row>
    <row r="10" spans="1:4" s="1" customFormat="1" ht="24" customHeight="1">
      <c r="A10" s="55" t="s">
        <v>286</v>
      </c>
      <c r="B10" s="59"/>
      <c r="C10" s="58" t="s">
        <v>282</v>
      </c>
      <c r="D10" s="59"/>
    </row>
    <row r="11" spans="1:4" s="1" customFormat="1" ht="24" customHeight="1">
      <c r="A11" s="55" t="s">
        <v>287</v>
      </c>
      <c r="B11" s="59"/>
      <c r="C11" s="55" t="s">
        <v>288</v>
      </c>
      <c r="D11" s="59"/>
    </row>
    <row r="12" spans="1:4" s="1" customFormat="1" ht="24" customHeight="1">
      <c r="A12" s="55" t="s">
        <v>289</v>
      </c>
      <c r="B12" s="59"/>
      <c r="C12" s="55" t="s">
        <v>290</v>
      </c>
      <c r="D12" s="55"/>
    </row>
    <row r="13" spans="1:4" s="1" customFormat="1" ht="24" customHeight="1">
      <c r="A13" s="55" t="s">
        <v>291</v>
      </c>
      <c r="B13" s="59"/>
      <c r="C13" s="55" t="s">
        <v>292</v>
      </c>
      <c r="D13" s="55"/>
    </row>
    <row r="14" spans="1:4" s="1" customFormat="1" ht="24" customHeight="1">
      <c r="A14" s="55" t="s">
        <v>293</v>
      </c>
      <c r="B14" s="59"/>
      <c r="C14" s="55" t="s">
        <v>294</v>
      </c>
      <c r="D14" s="55"/>
    </row>
    <row r="15" spans="1:4" s="1" customFormat="1" ht="24" customHeight="1">
      <c r="A15" s="55" t="s">
        <v>295</v>
      </c>
      <c r="B15" s="59"/>
      <c r="C15" s="55" t="s">
        <v>296</v>
      </c>
      <c r="D15" s="55"/>
    </row>
    <row r="16" spans="1:4" s="1" customFormat="1" ht="24" customHeight="1">
      <c r="A16" s="55" t="s">
        <v>297</v>
      </c>
      <c r="B16" s="59"/>
      <c r="C16" s="55" t="s">
        <v>298</v>
      </c>
      <c r="D16" s="55"/>
    </row>
    <row r="17" spans="1:4" s="1" customFormat="1" ht="24" customHeight="1">
      <c r="A17" s="55" t="s">
        <v>299</v>
      </c>
      <c r="B17" s="59"/>
      <c r="C17" s="55"/>
      <c r="D17" s="55"/>
    </row>
    <row r="18" spans="1:4" s="1" customFormat="1" ht="24" customHeight="1">
      <c r="A18" s="58"/>
      <c r="B18" s="59"/>
      <c r="C18" s="55"/>
      <c r="D18" s="55"/>
    </row>
    <row r="19" spans="1:4" s="1" customFormat="1" ht="24" customHeight="1">
      <c r="A19" s="60" t="s">
        <v>300</v>
      </c>
      <c r="B19" s="61">
        <f>B5+B8+B11+B12+B13+B14+B15+B16+B17</f>
        <v>7468661.51</v>
      </c>
      <c r="C19" s="60" t="s">
        <v>301</v>
      </c>
      <c r="D19" s="61">
        <f>D5+D8+D11+D12+D13+D14+D15+D16</f>
        <v>7468661.51</v>
      </c>
    </row>
    <row r="20" spans="1:4" s="1" customFormat="1" ht="24" customHeight="1">
      <c r="A20" s="62"/>
      <c r="B20" s="63"/>
      <c r="C20" s="62"/>
      <c r="D20" s="63"/>
    </row>
    <row r="21" spans="1:4" s="1" customFormat="1" ht="24" customHeight="1">
      <c r="A21" s="55" t="s">
        <v>302</v>
      </c>
      <c r="B21" s="64">
        <f>'[1]表7-部门收支预算表'!$B$21+'[2]表7-部门收支预算表'!$B$21+'[3]表7-部门收支预算表'!$B$20+'[4]表7-部门收支预算表'!$B$21</f>
        <v>6448402.7299999995</v>
      </c>
      <c r="C21" s="55" t="s">
        <v>303</v>
      </c>
      <c r="D21" s="64">
        <f>'[1]表7-部门收支预算表'!$B$21+'[2]表7-部门收支预算表'!$B$21+'[3]表7-部门收支预算表'!$B$20+'[4]表7-部门收支预算表'!$B$21</f>
        <v>6448402.7299999995</v>
      </c>
    </row>
    <row r="22" spans="1:4" s="1" customFormat="1" ht="24" customHeight="1">
      <c r="A22" s="55" t="s">
        <v>304</v>
      </c>
      <c r="B22" s="64">
        <f>'[1]表7-部门收支预算表'!$B$21+'[2]表7-部门收支预算表'!$B$21+'[3]表7-部门收支预算表'!$B$20+'[4]表7-部门收支预算表'!$B$21</f>
        <v>6448402.7299999995</v>
      </c>
      <c r="C22" s="55" t="s">
        <v>304</v>
      </c>
      <c r="D22" s="64">
        <f>'[1]表7-部门收支预算表'!$B$21+'[2]表7-部门收支预算表'!$B$21+'[3]表7-部门收支预算表'!$B$20+'[4]表7-部门收支预算表'!$B$21</f>
        <v>6448402.7299999995</v>
      </c>
    </row>
    <row r="23" spans="1:4" s="1" customFormat="1" ht="24" customHeight="1">
      <c r="A23" s="55" t="s">
        <v>305</v>
      </c>
      <c r="B23" s="64">
        <f>'[1]表7-部门收支预算表'!$B$21+'[2]表7-部门收支预算表'!$B$21+'[3]表7-部门收支预算表'!$B$20+'[4]表7-部门收支预算表'!$B$21</f>
        <v>6448402.7299999995</v>
      </c>
      <c r="C23" s="55" t="s">
        <v>305</v>
      </c>
      <c r="D23" s="64">
        <f>'[1]表7-部门收支预算表'!$B$21+'[2]表7-部门收支预算表'!$B$21+'[3]表7-部门收支预算表'!$B$20+'[4]表7-部门收支预算表'!$B$21</f>
        <v>6448402.7299999995</v>
      </c>
    </row>
    <row r="24" spans="1:4" s="1" customFormat="1" ht="24" customHeight="1">
      <c r="A24" s="55" t="s">
        <v>306</v>
      </c>
      <c r="B24" s="64"/>
      <c r="C24" s="55" t="s">
        <v>306</v>
      </c>
      <c r="D24" s="65"/>
    </row>
    <row r="25" spans="1:4" s="1" customFormat="1" ht="24" customHeight="1">
      <c r="A25" s="55" t="s">
        <v>307</v>
      </c>
      <c r="B25" s="64">
        <f>B26+B27</f>
        <v>0</v>
      </c>
      <c r="C25" s="55" t="s">
        <v>308</v>
      </c>
      <c r="D25" s="65">
        <f>D26+D27</f>
        <v>0</v>
      </c>
    </row>
    <row r="26" spans="1:4" s="1" customFormat="1" ht="24" customHeight="1">
      <c r="A26" s="55" t="s">
        <v>309</v>
      </c>
      <c r="B26" s="64"/>
      <c r="C26" s="55" t="s">
        <v>305</v>
      </c>
      <c r="D26" s="65"/>
    </row>
    <row r="27" spans="1:4" s="1" customFormat="1" ht="24" customHeight="1">
      <c r="A27" s="55" t="s">
        <v>310</v>
      </c>
      <c r="B27" s="64"/>
      <c r="C27" s="55" t="s">
        <v>306</v>
      </c>
      <c r="D27" s="65"/>
    </row>
    <row r="28" spans="1:4" s="1" customFormat="1" ht="24" customHeight="1">
      <c r="A28" s="55" t="s">
        <v>311</v>
      </c>
      <c r="B28" s="64">
        <f>B29+B32+B35+B36</f>
        <v>0</v>
      </c>
      <c r="C28" s="55" t="s">
        <v>312</v>
      </c>
      <c r="D28" s="65">
        <f>D29+D30</f>
        <v>0</v>
      </c>
    </row>
    <row r="29" spans="1:4" s="1" customFormat="1" ht="24" customHeight="1">
      <c r="A29" s="55" t="s">
        <v>313</v>
      </c>
      <c r="B29" s="64">
        <f>B30+B31</f>
        <v>0</v>
      </c>
      <c r="C29" s="55" t="s">
        <v>309</v>
      </c>
      <c r="D29" s="65"/>
    </row>
    <row r="30" spans="1:4" s="1" customFormat="1" ht="24" customHeight="1">
      <c r="A30" s="55" t="s">
        <v>305</v>
      </c>
      <c r="B30" s="64"/>
      <c r="C30" s="55" t="s">
        <v>310</v>
      </c>
      <c r="D30" s="65"/>
    </row>
    <row r="31" spans="1:4" s="1" customFormat="1" ht="24" customHeight="1">
      <c r="A31" s="55" t="s">
        <v>306</v>
      </c>
      <c r="B31" s="64"/>
      <c r="C31" s="55" t="s">
        <v>314</v>
      </c>
      <c r="D31" s="65">
        <f>D32+D33</f>
        <v>0</v>
      </c>
    </row>
    <row r="32" spans="1:4" s="1" customFormat="1" ht="24" customHeight="1">
      <c r="A32" s="55" t="s">
        <v>315</v>
      </c>
      <c r="B32" s="64">
        <f>B33+B34</f>
        <v>0</v>
      </c>
      <c r="C32" s="55" t="s">
        <v>309</v>
      </c>
      <c r="D32" s="65"/>
    </row>
    <row r="33" spans="1:4" s="1" customFormat="1" ht="24" customHeight="1">
      <c r="A33" s="55" t="s">
        <v>309</v>
      </c>
      <c r="B33" s="64"/>
      <c r="C33" s="55" t="s">
        <v>310</v>
      </c>
      <c r="D33" s="65"/>
    </row>
    <row r="34" spans="1:4" s="1" customFormat="1" ht="24" customHeight="1">
      <c r="A34" s="55" t="s">
        <v>310</v>
      </c>
      <c r="B34" s="64"/>
      <c r="C34" s="55" t="s">
        <v>316</v>
      </c>
      <c r="D34" s="65"/>
    </row>
    <row r="35" spans="1:4" s="1" customFormat="1" ht="24" customHeight="1">
      <c r="A35" s="55" t="s">
        <v>317</v>
      </c>
      <c r="B35" s="64"/>
      <c r="C35" s="55" t="s">
        <v>318</v>
      </c>
      <c r="D35" s="65"/>
    </row>
    <row r="36" spans="1:4" s="1" customFormat="1" ht="24" customHeight="1">
      <c r="A36" s="55" t="s">
        <v>319</v>
      </c>
      <c r="B36" s="64"/>
      <c r="C36" s="58"/>
      <c r="D36" s="65"/>
    </row>
    <row r="37" spans="1:4" s="1" customFormat="1" ht="24" customHeight="1">
      <c r="A37" s="55"/>
      <c r="B37" s="64"/>
      <c r="C37" s="55"/>
      <c r="D37" s="65"/>
    </row>
    <row r="38" spans="1:4" s="1" customFormat="1" ht="24" customHeight="1">
      <c r="A38" s="66" t="s">
        <v>320</v>
      </c>
      <c r="B38" s="67">
        <f>B19+B21+B28</f>
        <v>13917064.239999998</v>
      </c>
      <c r="C38" s="66" t="s">
        <v>321</v>
      </c>
      <c r="D38" s="68">
        <f>D19+D21</f>
        <v>13917064.239999998</v>
      </c>
    </row>
  </sheetData>
  <sheetProtection/>
  <mergeCells count="4">
    <mergeCell ref="A1:D1"/>
    <mergeCell ref="A2:B2"/>
    <mergeCell ref="A3:B3"/>
    <mergeCell ref="C3:D3"/>
  </mergeCells>
  <printOptions horizontalCentered="1"/>
  <pageMargins left="0.55" right="0.55" top="0.98" bottom="0.79" header="0.51" footer="0.3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12.28125" style="1" customWidth="1"/>
    <col min="2" max="2" width="19.57421875" style="1" customWidth="1"/>
    <col min="3" max="3" width="16.00390625" style="1" customWidth="1"/>
    <col min="4" max="4" width="12.57421875" style="1" customWidth="1"/>
    <col min="5" max="5" width="12.140625" style="1" customWidth="1"/>
    <col min="6" max="6" width="11.140625" style="1" customWidth="1"/>
    <col min="7" max="7" width="9.140625" style="1" customWidth="1"/>
    <col min="8" max="8" width="13.57421875" style="1" customWidth="1"/>
    <col min="9" max="12" width="11.7109375" style="1" customWidth="1"/>
    <col min="13" max="13" width="10.421875" style="1" customWidth="1"/>
    <col min="14" max="16" width="11.7109375" style="1" customWidth="1"/>
    <col min="17" max="17" width="12.7109375" style="1" customWidth="1"/>
    <col min="18" max="18" width="9.140625" style="1" customWidth="1"/>
  </cols>
  <sheetData>
    <row r="1" spans="1:17" s="1" customFormat="1" ht="31.5" customHeight="1">
      <c r="A1" s="40" t="s">
        <v>322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s="38" customFormat="1" ht="21" customHeight="1">
      <c r="A2" s="42" t="s">
        <v>323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s="1" customFormat="1" ht="27" customHeight="1">
      <c r="A3" s="43" t="s">
        <v>50</v>
      </c>
      <c r="B3" s="43"/>
      <c r="C3" s="43" t="s">
        <v>61</v>
      </c>
      <c r="D3" s="43" t="s">
        <v>324</v>
      </c>
      <c r="E3" s="43"/>
      <c r="F3" s="43"/>
      <c r="G3" s="43" t="s">
        <v>325</v>
      </c>
      <c r="H3" s="43"/>
      <c r="I3" s="43" t="s">
        <v>326</v>
      </c>
      <c r="J3" s="43" t="s">
        <v>327</v>
      </c>
      <c r="K3" s="43" t="s">
        <v>328</v>
      </c>
      <c r="L3" s="43" t="s">
        <v>329</v>
      </c>
      <c r="M3" s="43" t="s">
        <v>330</v>
      </c>
      <c r="N3" s="43"/>
      <c r="O3" s="43"/>
      <c r="P3" s="43" t="s">
        <v>331</v>
      </c>
      <c r="Q3" s="43" t="s">
        <v>332</v>
      </c>
    </row>
    <row r="4" spans="1:17" s="1" customFormat="1" ht="48.75" customHeight="1">
      <c r="A4" s="43" t="s">
        <v>132</v>
      </c>
      <c r="B4" s="43" t="s">
        <v>133</v>
      </c>
      <c r="C4" s="43"/>
      <c r="D4" s="43" t="s">
        <v>12</v>
      </c>
      <c r="E4" s="43" t="s">
        <v>333</v>
      </c>
      <c r="F4" s="43" t="s">
        <v>334</v>
      </c>
      <c r="G4" s="43" t="s">
        <v>335</v>
      </c>
      <c r="H4" s="43" t="s">
        <v>336</v>
      </c>
      <c r="I4" s="43"/>
      <c r="J4" s="43"/>
      <c r="K4" s="43"/>
      <c r="L4" s="43"/>
      <c r="M4" s="43" t="s">
        <v>337</v>
      </c>
      <c r="N4" s="43" t="s">
        <v>338</v>
      </c>
      <c r="O4" s="43" t="s">
        <v>339</v>
      </c>
      <c r="P4" s="43"/>
      <c r="Q4" s="43"/>
    </row>
    <row r="5" spans="1:17" s="39" customFormat="1" ht="19.5" customHeight="1">
      <c r="A5" s="44" t="s">
        <v>60</v>
      </c>
      <c r="B5" s="44" t="s">
        <v>60</v>
      </c>
      <c r="C5" s="44">
        <v>1</v>
      </c>
      <c r="D5" s="44">
        <v>2</v>
      </c>
      <c r="E5" s="44">
        <v>3</v>
      </c>
      <c r="F5" s="44">
        <v>4</v>
      </c>
      <c r="G5" s="44">
        <v>5</v>
      </c>
      <c r="H5" s="44">
        <v>6</v>
      </c>
      <c r="I5" s="44">
        <v>7</v>
      </c>
      <c r="J5" s="44">
        <v>8</v>
      </c>
      <c r="K5" s="44">
        <v>9</v>
      </c>
      <c r="L5" s="44">
        <v>10</v>
      </c>
      <c r="M5" s="44">
        <v>11</v>
      </c>
      <c r="N5" s="44">
        <v>12</v>
      </c>
      <c r="O5" s="44">
        <v>13</v>
      </c>
      <c r="P5" s="44">
        <v>14</v>
      </c>
      <c r="Q5" s="44">
        <v>15</v>
      </c>
    </row>
    <row r="6" spans="1:17" s="4" customFormat="1" ht="24" customHeight="1">
      <c r="A6" s="14" t="s">
        <v>61</v>
      </c>
      <c r="B6" s="15"/>
      <c r="C6" s="45">
        <f>C7+C11+C17+C20+C23+C36</f>
        <v>7468661.510000001</v>
      </c>
      <c r="D6" s="45">
        <f>D7+D11+D17+D20+D23+D36</f>
        <v>7468661.510000001</v>
      </c>
      <c r="E6" s="45">
        <f>E7+E11+E17+E20+E23+E36</f>
        <v>7468661.510000001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s="4" customFormat="1" ht="24" customHeight="1">
      <c r="A7" s="18" t="s">
        <v>62</v>
      </c>
      <c r="B7" s="19" t="s">
        <v>63</v>
      </c>
      <c r="C7" s="45">
        <f>C8</f>
        <v>447366.05</v>
      </c>
      <c r="D7" s="45">
        <f>D8</f>
        <v>447366.05</v>
      </c>
      <c r="E7" s="45">
        <f>E8</f>
        <v>447366.05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s="4" customFormat="1" ht="24" customHeight="1">
      <c r="A8" s="18" t="s">
        <v>64</v>
      </c>
      <c r="B8" s="19" t="s">
        <v>65</v>
      </c>
      <c r="C8" s="45">
        <f>C9+C10</f>
        <v>447366.05</v>
      </c>
      <c r="D8" s="45">
        <f>D9+D10</f>
        <v>447366.05</v>
      </c>
      <c r="E8" s="45">
        <f>E9+E10</f>
        <v>447366.05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7" s="6" customFormat="1" ht="24" customHeight="1">
      <c r="A9" s="21" t="s">
        <v>66</v>
      </c>
      <c r="B9" s="22" t="s">
        <v>67</v>
      </c>
      <c r="C9" s="47">
        <v>400</v>
      </c>
      <c r="D9" s="47">
        <v>400</v>
      </c>
      <c r="E9" s="47">
        <v>400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s="6" customFormat="1" ht="24" customHeight="1">
      <c r="A10" s="21" t="s">
        <v>68</v>
      </c>
      <c r="B10" s="22" t="s">
        <v>69</v>
      </c>
      <c r="C10" s="47">
        <v>446966.05</v>
      </c>
      <c r="D10" s="47">
        <v>446966.05</v>
      </c>
      <c r="E10" s="47">
        <v>446966.05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s="6" customFormat="1" ht="24" customHeight="1">
      <c r="A11" s="25" t="s">
        <v>70</v>
      </c>
      <c r="B11" s="26" t="s">
        <v>71</v>
      </c>
      <c r="C11" s="45">
        <f>C12</f>
        <v>276914.19000000006</v>
      </c>
      <c r="D11" s="45">
        <f>D12</f>
        <v>276914.19000000006</v>
      </c>
      <c r="E11" s="45">
        <f>E12</f>
        <v>276914.19000000006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s="6" customFormat="1" ht="24" customHeight="1">
      <c r="A12" s="25" t="s">
        <v>72</v>
      </c>
      <c r="B12" s="26" t="s">
        <v>73</v>
      </c>
      <c r="C12" s="45">
        <f>SUM(C13:C16)</f>
        <v>276914.19000000006</v>
      </c>
      <c r="D12" s="45">
        <f>SUM(D13:D16)</f>
        <v>276914.19000000006</v>
      </c>
      <c r="E12" s="45">
        <f>SUM(E13:E16)</f>
        <v>276914.19000000006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6" customFormat="1" ht="24" customHeight="1">
      <c r="A13" s="21" t="s">
        <v>74</v>
      </c>
      <c r="B13" s="22" t="s">
        <v>75</v>
      </c>
      <c r="C13" s="47">
        <v>35753.54</v>
      </c>
      <c r="D13" s="47">
        <v>35753.54</v>
      </c>
      <c r="E13" s="47">
        <v>35753.54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s="6" customFormat="1" ht="24" customHeight="1">
      <c r="A14" s="21" t="s">
        <v>76</v>
      </c>
      <c r="B14" s="22" t="s">
        <v>77</v>
      </c>
      <c r="C14" s="47">
        <v>210087.39</v>
      </c>
      <c r="D14" s="47">
        <v>210087.39</v>
      </c>
      <c r="E14" s="47">
        <v>210087.39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s="6" customFormat="1" ht="24" customHeight="1">
      <c r="A15" s="21" t="s">
        <v>78</v>
      </c>
      <c r="B15" s="22" t="s">
        <v>79</v>
      </c>
      <c r="C15" s="47">
        <v>9373.26</v>
      </c>
      <c r="D15" s="47">
        <v>9373.26</v>
      </c>
      <c r="E15" s="47">
        <v>9373.26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s="6" customFormat="1" ht="24" customHeight="1">
      <c r="A16" s="21" t="s">
        <v>80</v>
      </c>
      <c r="B16" s="22" t="s">
        <v>81</v>
      </c>
      <c r="C16" s="47">
        <v>21700</v>
      </c>
      <c r="D16" s="47">
        <v>21700</v>
      </c>
      <c r="E16" s="47">
        <v>21700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s="6" customFormat="1" ht="24" customHeight="1">
      <c r="A17" s="25" t="s">
        <v>82</v>
      </c>
      <c r="B17" s="26" t="s">
        <v>83</v>
      </c>
      <c r="C17" s="45">
        <f aca="true" t="shared" si="0" ref="C17:C21">C18</f>
        <v>30000</v>
      </c>
      <c r="D17" s="45">
        <f aca="true" t="shared" si="1" ref="D17:D21">D18</f>
        <v>30000</v>
      </c>
      <c r="E17" s="45">
        <f aca="true" t="shared" si="2" ref="E17:E21">E18</f>
        <v>30000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s="6" customFormat="1" ht="24" customHeight="1">
      <c r="A18" s="25" t="s">
        <v>84</v>
      </c>
      <c r="B18" s="26" t="s">
        <v>85</v>
      </c>
      <c r="C18" s="45">
        <f t="shared" si="0"/>
        <v>30000</v>
      </c>
      <c r="D18" s="45">
        <f t="shared" si="1"/>
        <v>30000</v>
      </c>
      <c r="E18" s="45">
        <f t="shared" si="2"/>
        <v>30000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6" customFormat="1" ht="24" customHeight="1">
      <c r="A19" s="21" t="s">
        <v>86</v>
      </c>
      <c r="B19" s="22" t="s">
        <v>87</v>
      </c>
      <c r="C19" s="47">
        <v>30000</v>
      </c>
      <c r="D19" s="47">
        <v>30000</v>
      </c>
      <c r="E19" s="47">
        <v>30000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6" customFormat="1" ht="24" customHeight="1">
      <c r="A20" s="25" t="s">
        <v>88</v>
      </c>
      <c r="B20" s="26" t="s">
        <v>89</v>
      </c>
      <c r="C20" s="45">
        <f t="shared" si="0"/>
        <v>120000</v>
      </c>
      <c r="D20" s="45">
        <f t="shared" si="1"/>
        <v>120000</v>
      </c>
      <c r="E20" s="45">
        <f t="shared" si="2"/>
        <v>120000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s="6" customFormat="1" ht="24" customHeight="1">
      <c r="A21" s="25" t="s">
        <v>90</v>
      </c>
      <c r="B21" s="26" t="s">
        <v>91</v>
      </c>
      <c r="C21" s="45">
        <f t="shared" si="0"/>
        <v>120000</v>
      </c>
      <c r="D21" s="45">
        <f t="shared" si="1"/>
        <v>120000</v>
      </c>
      <c r="E21" s="45">
        <f t="shared" si="2"/>
        <v>120000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s="6" customFormat="1" ht="24" customHeight="1">
      <c r="A22" s="21" t="s">
        <v>92</v>
      </c>
      <c r="B22" s="22" t="s">
        <v>91</v>
      </c>
      <c r="C22" s="47">
        <v>120000</v>
      </c>
      <c r="D22" s="47">
        <v>120000</v>
      </c>
      <c r="E22" s="47">
        <v>120000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s="6" customFormat="1" ht="24" customHeight="1">
      <c r="A23" s="25" t="s">
        <v>93</v>
      </c>
      <c r="B23" s="26" t="s">
        <v>94</v>
      </c>
      <c r="C23" s="45">
        <f>C24+C31+C34</f>
        <v>6006512.24</v>
      </c>
      <c r="D23" s="45">
        <f>D24+D31+D34</f>
        <v>6006512.24</v>
      </c>
      <c r="E23" s="45">
        <f>E24+E31+E34</f>
        <v>6006512.24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s="6" customFormat="1" ht="24" customHeight="1">
      <c r="A24" s="25">
        <v>21301</v>
      </c>
      <c r="B24" s="26" t="s">
        <v>95</v>
      </c>
      <c r="C24" s="45">
        <f>SUM(C25:C30)</f>
        <v>3214811.2399999998</v>
      </c>
      <c r="D24" s="45">
        <f>SUM(D25:D30)</f>
        <v>3214811.2399999998</v>
      </c>
      <c r="E24" s="45">
        <f>SUM(E25:E30)</f>
        <v>3214811.2399999998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s="6" customFormat="1" ht="24" customHeight="1">
      <c r="A25" s="21" t="s">
        <v>96</v>
      </c>
      <c r="B25" s="22" t="s">
        <v>97</v>
      </c>
      <c r="C25" s="47">
        <v>678316.38</v>
      </c>
      <c r="D25" s="47">
        <v>678316.38</v>
      </c>
      <c r="E25" s="47">
        <v>678316.38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s="6" customFormat="1" ht="24" customHeight="1">
      <c r="A26" s="21" t="s">
        <v>98</v>
      </c>
      <c r="B26" s="22" t="s">
        <v>99</v>
      </c>
      <c r="C26" s="47">
        <v>2416494.86</v>
      </c>
      <c r="D26" s="47">
        <v>2416494.86</v>
      </c>
      <c r="E26" s="47">
        <v>2416494.86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s="6" customFormat="1" ht="24" customHeight="1">
      <c r="A27" s="21" t="s">
        <v>100</v>
      </c>
      <c r="B27" s="22" t="s">
        <v>101</v>
      </c>
      <c r="C27" s="47">
        <v>10000</v>
      </c>
      <c r="D27" s="47">
        <v>10000</v>
      </c>
      <c r="E27" s="47">
        <v>10000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24" customHeight="1">
      <c r="A28" s="21" t="s">
        <v>102</v>
      </c>
      <c r="B28" s="22" t="s">
        <v>103</v>
      </c>
      <c r="C28" s="47">
        <v>70000</v>
      </c>
      <c r="D28" s="47">
        <v>70000</v>
      </c>
      <c r="E28" s="47">
        <v>70000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</row>
    <row r="29" spans="1:17" ht="18.75" customHeight="1">
      <c r="A29" s="21" t="s">
        <v>104</v>
      </c>
      <c r="B29" s="22" t="s">
        <v>105</v>
      </c>
      <c r="C29" s="47">
        <v>20000</v>
      </c>
      <c r="D29" s="47">
        <v>20000</v>
      </c>
      <c r="E29" s="47">
        <v>20000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8.75" customHeight="1">
      <c r="A30" s="21" t="s">
        <v>106</v>
      </c>
      <c r="B30" s="22" t="s">
        <v>107</v>
      </c>
      <c r="C30" s="47">
        <v>20000</v>
      </c>
      <c r="D30" s="47">
        <v>20000</v>
      </c>
      <c r="E30" s="47">
        <v>20000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8.75" customHeight="1">
      <c r="A31" s="25">
        <v>21303</v>
      </c>
      <c r="B31" s="26" t="s">
        <v>108</v>
      </c>
      <c r="C31" s="45">
        <f>C32+C33</f>
        <v>1041701</v>
      </c>
      <c r="D31" s="45">
        <f>D32+D33</f>
        <v>1041701</v>
      </c>
      <c r="E31" s="45">
        <f>E32+E33</f>
        <v>1041701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8.75" customHeight="1">
      <c r="A32" s="21" t="s">
        <v>109</v>
      </c>
      <c r="B32" s="22" t="s">
        <v>110</v>
      </c>
      <c r="C32" s="47">
        <v>961701</v>
      </c>
      <c r="D32" s="47">
        <v>961701</v>
      </c>
      <c r="E32" s="47">
        <v>961701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8.75" customHeight="1">
      <c r="A33" s="21" t="s">
        <v>111</v>
      </c>
      <c r="B33" s="22" t="s">
        <v>112</v>
      </c>
      <c r="C33" s="47">
        <v>80000</v>
      </c>
      <c r="D33" s="47">
        <v>80000</v>
      </c>
      <c r="E33" s="47">
        <v>80000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8.75" customHeight="1">
      <c r="A34" s="25">
        <v>21305</v>
      </c>
      <c r="B34" s="26" t="s">
        <v>113</v>
      </c>
      <c r="C34" s="45">
        <f>C35</f>
        <v>1750000</v>
      </c>
      <c r="D34" s="45">
        <f>D35</f>
        <v>1750000</v>
      </c>
      <c r="E34" s="45">
        <f>E35</f>
        <v>1750000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ht="18.75" customHeight="1">
      <c r="A35" s="21" t="s">
        <v>114</v>
      </c>
      <c r="B35" s="22" t="s">
        <v>115</v>
      </c>
      <c r="C35" s="47">
        <v>1750000</v>
      </c>
      <c r="D35" s="47">
        <v>1750000</v>
      </c>
      <c r="E35" s="47">
        <v>1750000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18.75" customHeight="1">
      <c r="A36" s="25">
        <v>221</v>
      </c>
      <c r="B36" s="26" t="s">
        <v>116</v>
      </c>
      <c r="C36" s="45">
        <f>C37</f>
        <v>587869.03</v>
      </c>
      <c r="D36" s="45">
        <f>D37</f>
        <v>587869.03</v>
      </c>
      <c r="E36" s="45">
        <f>E37</f>
        <v>587869.03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ht="18.75" customHeight="1">
      <c r="A37" s="25" t="s">
        <v>117</v>
      </c>
      <c r="B37" s="26" t="s">
        <v>118</v>
      </c>
      <c r="C37" s="45">
        <f>SUM(C38:C39)</f>
        <v>587869.03</v>
      </c>
      <c r="D37" s="45">
        <f>SUM(D38:D39)</f>
        <v>587869.03</v>
      </c>
      <c r="E37" s="45">
        <f>SUM(E38:E39)</f>
        <v>587869.03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8.75" customHeight="1">
      <c r="A38" s="21" t="s">
        <v>119</v>
      </c>
      <c r="B38" s="22" t="s">
        <v>120</v>
      </c>
      <c r="C38" s="47">
        <v>362977.03</v>
      </c>
      <c r="D38" s="47">
        <v>362977.03</v>
      </c>
      <c r="E38" s="47">
        <v>362977.03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8.75" customHeight="1">
      <c r="A39" s="21" t="s">
        <v>121</v>
      </c>
      <c r="B39" s="22" t="s">
        <v>122</v>
      </c>
      <c r="C39" s="49">
        <v>224892</v>
      </c>
      <c r="D39" s="49">
        <v>224892</v>
      </c>
      <c r="E39" s="49">
        <v>224892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</sheetData>
  <sheetProtection/>
  <mergeCells count="14">
    <mergeCell ref="A1:Q1"/>
    <mergeCell ref="A2:Q2"/>
    <mergeCell ref="A3:B3"/>
    <mergeCell ref="D3:F3"/>
    <mergeCell ref="G3:H3"/>
    <mergeCell ref="M3:O3"/>
    <mergeCell ref="A6:B6"/>
    <mergeCell ref="C3:C4"/>
    <mergeCell ref="I3:I4"/>
    <mergeCell ref="J3:J4"/>
    <mergeCell ref="K3:K4"/>
    <mergeCell ref="L3:L4"/>
    <mergeCell ref="P3:P4"/>
    <mergeCell ref="Q3:Q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A1" sqref="A1:K1"/>
    </sheetView>
  </sheetViews>
  <sheetFormatPr defaultColWidth="9.140625" defaultRowHeight="12.75" customHeight="1"/>
  <cols>
    <col min="1" max="1" width="12.28125" style="1" customWidth="1"/>
    <col min="2" max="2" width="26.7109375" style="1" customWidth="1"/>
    <col min="3" max="3" width="11.00390625" style="1" customWidth="1"/>
    <col min="4" max="4" width="12.28125" style="1" customWidth="1"/>
    <col min="5" max="5" width="10.8515625" style="1" customWidth="1"/>
    <col min="6" max="7" width="9.7109375" style="1" customWidth="1"/>
    <col min="8" max="8" width="10.7109375" style="1" customWidth="1"/>
    <col min="9" max="11" width="9.7109375" style="1" customWidth="1"/>
    <col min="12" max="12" width="9.140625" style="1" customWidth="1"/>
  </cols>
  <sheetData>
    <row r="1" spans="1:11" s="1" customFormat="1" ht="27" customHeight="1">
      <c r="A1" s="7" t="s">
        <v>340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18" customHeight="1">
      <c r="A2" s="9" t="s">
        <v>1</v>
      </c>
      <c r="B2" s="1"/>
      <c r="C2" s="1"/>
      <c r="D2" s="1"/>
      <c r="E2" s="10"/>
      <c r="F2" s="10"/>
      <c r="G2" s="10"/>
      <c r="H2" s="10"/>
      <c r="I2" s="10"/>
      <c r="J2" s="10"/>
      <c r="K2" s="36" t="s">
        <v>2</v>
      </c>
    </row>
    <row r="3" spans="1:11" s="1" customFormat="1" ht="15" customHeight="1">
      <c r="A3" s="11" t="s">
        <v>50</v>
      </c>
      <c r="B3" s="11"/>
      <c r="C3" s="11" t="s">
        <v>61</v>
      </c>
      <c r="D3" s="12" t="s">
        <v>341</v>
      </c>
      <c r="E3" s="12" t="s">
        <v>342</v>
      </c>
      <c r="F3" s="12" t="s">
        <v>343</v>
      </c>
      <c r="G3" s="11" t="s">
        <v>344</v>
      </c>
      <c r="H3" s="11" t="s">
        <v>345</v>
      </c>
      <c r="I3" s="11" t="s">
        <v>346</v>
      </c>
      <c r="J3" s="11" t="s">
        <v>347</v>
      </c>
      <c r="K3" s="11" t="s">
        <v>348</v>
      </c>
    </row>
    <row r="4" spans="1:11" s="1" customFormat="1" ht="21" customHeight="1">
      <c r="A4" s="11" t="s">
        <v>132</v>
      </c>
      <c r="B4" s="11" t="s">
        <v>349</v>
      </c>
      <c r="C4" s="11"/>
      <c r="D4" s="12"/>
      <c r="E4" s="12"/>
      <c r="F4" s="12"/>
      <c r="G4" s="12"/>
      <c r="H4" s="12"/>
      <c r="I4" s="11"/>
      <c r="J4" s="11"/>
      <c r="K4" s="11"/>
    </row>
    <row r="5" spans="1:11" s="3" customFormat="1" ht="21.75" customHeight="1">
      <c r="A5" s="13" t="s">
        <v>60</v>
      </c>
      <c r="B5" s="13" t="s">
        <v>60</v>
      </c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</row>
    <row r="6" spans="1:11" s="4" customFormat="1" ht="25.5" customHeight="1">
      <c r="A6" s="14" t="s">
        <v>61</v>
      </c>
      <c r="B6" s="15"/>
      <c r="C6" s="16">
        <f>C7+C11+C17+C20+C23+C36</f>
        <v>7468661.510000001</v>
      </c>
      <c r="D6" s="16">
        <f>D7+D11+D17+D20+D23+D36</f>
        <v>2843518.46</v>
      </c>
      <c r="E6" s="16">
        <f>E7+E11+E17+E20+E23+E36</f>
        <v>4625143.05</v>
      </c>
      <c r="F6" s="17"/>
      <c r="G6" s="17"/>
      <c r="H6" s="17"/>
      <c r="I6" s="17"/>
      <c r="J6" s="17"/>
      <c r="K6" s="17"/>
    </row>
    <row r="7" spans="1:12" s="5" customFormat="1" ht="25.5" customHeight="1">
      <c r="A7" s="18" t="s">
        <v>62</v>
      </c>
      <c r="B7" s="19" t="s">
        <v>63</v>
      </c>
      <c r="C7" s="16">
        <f>C8</f>
        <v>447366.05</v>
      </c>
      <c r="D7" s="16">
        <f>D8</f>
        <v>65402.08</v>
      </c>
      <c r="E7" s="16">
        <f>E8</f>
        <v>381963.97</v>
      </c>
      <c r="F7" s="20"/>
      <c r="G7" s="20"/>
      <c r="H7" s="20"/>
      <c r="I7" s="20"/>
      <c r="J7" s="20"/>
      <c r="K7" s="20"/>
      <c r="L7" s="37"/>
    </row>
    <row r="8" spans="1:12" s="5" customFormat="1" ht="25.5" customHeight="1">
      <c r="A8" s="18" t="s">
        <v>64</v>
      </c>
      <c r="B8" s="19" t="s">
        <v>65</v>
      </c>
      <c r="C8" s="16">
        <f>C9+C10</f>
        <v>447366.05</v>
      </c>
      <c r="D8" s="16">
        <f>D9+D10</f>
        <v>65402.08</v>
      </c>
      <c r="E8" s="16">
        <f>E9+E10</f>
        <v>381963.97</v>
      </c>
      <c r="F8" s="20"/>
      <c r="G8" s="20"/>
      <c r="H8" s="20"/>
      <c r="I8" s="20"/>
      <c r="J8" s="20"/>
      <c r="K8" s="20"/>
      <c r="L8" s="37"/>
    </row>
    <row r="9" spans="1:12" s="5" customFormat="1" ht="25.5" customHeight="1">
      <c r="A9" s="21" t="s">
        <v>66</v>
      </c>
      <c r="B9" s="22" t="s">
        <v>67</v>
      </c>
      <c r="C9" s="23">
        <v>400</v>
      </c>
      <c r="D9" s="24">
        <v>400</v>
      </c>
      <c r="E9" s="23">
        <v>0</v>
      </c>
      <c r="F9" s="20"/>
      <c r="G9" s="20"/>
      <c r="H9" s="20"/>
      <c r="I9" s="20"/>
      <c r="J9" s="20"/>
      <c r="K9" s="20"/>
      <c r="L9" s="37"/>
    </row>
    <row r="10" spans="1:12" s="5" customFormat="1" ht="25.5" customHeight="1">
      <c r="A10" s="21" t="s">
        <v>68</v>
      </c>
      <c r="B10" s="22" t="s">
        <v>69</v>
      </c>
      <c r="C10" s="23">
        <v>446966.05</v>
      </c>
      <c r="D10" s="24">
        <v>65002.08</v>
      </c>
      <c r="E10" s="23">
        <v>381963.97</v>
      </c>
      <c r="F10" s="20"/>
      <c r="G10" s="20"/>
      <c r="H10" s="20"/>
      <c r="I10" s="20"/>
      <c r="J10" s="20"/>
      <c r="K10" s="20"/>
      <c r="L10" s="37"/>
    </row>
    <row r="11" spans="1:12" s="5" customFormat="1" ht="25.5" customHeight="1">
      <c r="A11" s="25" t="s">
        <v>70</v>
      </c>
      <c r="B11" s="26" t="s">
        <v>71</v>
      </c>
      <c r="C11" s="16">
        <f>C12</f>
        <v>276914.19000000006</v>
      </c>
      <c r="D11" s="16">
        <f>D12</f>
        <v>47576.8</v>
      </c>
      <c r="E11" s="16">
        <f>E12</f>
        <v>229337.39</v>
      </c>
      <c r="F11" s="20"/>
      <c r="G11" s="20"/>
      <c r="H11" s="20"/>
      <c r="I11" s="20"/>
      <c r="J11" s="20"/>
      <c r="K11" s="20"/>
      <c r="L11" s="37"/>
    </row>
    <row r="12" spans="1:12" s="5" customFormat="1" ht="25.5" customHeight="1">
      <c r="A12" s="25" t="s">
        <v>72</v>
      </c>
      <c r="B12" s="26" t="s">
        <v>73</v>
      </c>
      <c r="C12" s="16">
        <f>SUM(C13:C16)</f>
        <v>276914.19000000006</v>
      </c>
      <c r="D12" s="16">
        <f>SUM(D13:D16)</f>
        <v>47576.8</v>
      </c>
      <c r="E12" s="16">
        <f>SUM(E13:E16)</f>
        <v>229337.39</v>
      </c>
      <c r="F12" s="20"/>
      <c r="G12" s="20"/>
      <c r="H12" s="20"/>
      <c r="I12" s="20"/>
      <c r="J12" s="20"/>
      <c r="K12" s="20"/>
      <c r="L12" s="37"/>
    </row>
    <row r="13" spans="1:12" s="5" customFormat="1" ht="25.5" customHeight="1">
      <c r="A13" s="21" t="s">
        <v>74</v>
      </c>
      <c r="B13" s="22" t="s">
        <v>75</v>
      </c>
      <c r="C13" s="23">
        <v>35753.54</v>
      </c>
      <c r="D13" s="24">
        <v>35753.54</v>
      </c>
      <c r="E13" s="23">
        <v>0</v>
      </c>
      <c r="F13" s="20"/>
      <c r="G13" s="20"/>
      <c r="H13" s="20"/>
      <c r="I13" s="20"/>
      <c r="J13" s="20"/>
      <c r="K13" s="20"/>
      <c r="L13" s="37"/>
    </row>
    <row r="14" spans="1:12" s="5" customFormat="1" ht="25.5" customHeight="1">
      <c r="A14" s="21" t="s">
        <v>76</v>
      </c>
      <c r="B14" s="22" t="s">
        <v>77</v>
      </c>
      <c r="C14" s="23">
        <v>210087.39</v>
      </c>
      <c r="D14" s="27"/>
      <c r="E14" s="23">
        <v>210087.39</v>
      </c>
      <c r="F14" s="20"/>
      <c r="G14" s="20"/>
      <c r="H14" s="20"/>
      <c r="I14" s="20"/>
      <c r="J14" s="20"/>
      <c r="K14" s="20"/>
      <c r="L14" s="37"/>
    </row>
    <row r="15" spans="1:12" s="5" customFormat="1" ht="25.5" customHeight="1">
      <c r="A15" s="21" t="s">
        <v>78</v>
      </c>
      <c r="B15" s="22" t="s">
        <v>79</v>
      </c>
      <c r="C15" s="23">
        <v>9373.26</v>
      </c>
      <c r="D15" s="24">
        <v>9373.26</v>
      </c>
      <c r="E15" s="23">
        <v>0</v>
      </c>
      <c r="F15" s="20"/>
      <c r="G15" s="20"/>
      <c r="H15" s="20"/>
      <c r="I15" s="20"/>
      <c r="J15" s="20"/>
      <c r="K15" s="20"/>
      <c r="L15" s="37"/>
    </row>
    <row r="16" spans="1:12" s="5" customFormat="1" ht="25.5" customHeight="1">
      <c r="A16" s="21" t="s">
        <v>80</v>
      </c>
      <c r="B16" s="22" t="s">
        <v>81</v>
      </c>
      <c r="C16" s="28">
        <v>21700</v>
      </c>
      <c r="D16" s="29">
        <v>2450</v>
      </c>
      <c r="E16" s="28">
        <v>19250</v>
      </c>
      <c r="F16" s="30"/>
      <c r="G16" s="30"/>
      <c r="H16" s="30"/>
      <c r="I16" s="30"/>
      <c r="J16" s="30"/>
      <c r="K16" s="30"/>
      <c r="L16" s="37"/>
    </row>
    <row r="17" spans="1:12" s="5" customFormat="1" ht="25.5" customHeight="1">
      <c r="A17" s="25" t="s">
        <v>82</v>
      </c>
      <c r="B17" s="31" t="s">
        <v>83</v>
      </c>
      <c r="C17" s="16">
        <f aca="true" t="shared" si="0" ref="C17:C21">C18</f>
        <v>30000</v>
      </c>
      <c r="D17" s="16">
        <f aca="true" t="shared" si="1" ref="D17:D21">D18</f>
        <v>30000</v>
      </c>
      <c r="E17" s="16">
        <f aca="true" t="shared" si="2" ref="E17:E21">E18</f>
        <v>0</v>
      </c>
      <c r="F17" s="20"/>
      <c r="G17" s="20"/>
      <c r="H17" s="20"/>
      <c r="I17" s="20"/>
      <c r="J17" s="20"/>
      <c r="K17" s="20"/>
      <c r="L17" s="37"/>
    </row>
    <row r="18" spans="1:12" s="5" customFormat="1" ht="25.5" customHeight="1">
      <c r="A18" s="25" t="s">
        <v>84</v>
      </c>
      <c r="B18" s="31" t="s">
        <v>85</v>
      </c>
      <c r="C18" s="16">
        <f t="shared" si="0"/>
        <v>30000</v>
      </c>
      <c r="D18" s="16">
        <f t="shared" si="1"/>
        <v>30000</v>
      </c>
      <c r="E18" s="16">
        <f t="shared" si="2"/>
        <v>0</v>
      </c>
      <c r="F18" s="20"/>
      <c r="G18" s="20"/>
      <c r="H18" s="20"/>
      <c r="I18" s="20"/>
      <c r="J18" s="20"/>
      <c r="K18" s="20"/>
      <c r="L18" s="37"/>
    </row>
    <row r="19" spans="1:12" s="5" customFormat="1" ht="25.5" customHeight="1">
      <c r="A19" s="21" t="s">
        <v>86</v>
      </c>
      <c r="B19" s="32" t="s">
        <v>87</v>
      </c>
      <c r="C19" s="23">
        <v>30000</v>
      </c>
      <c r="D19" s="24">
        <v>30000</v>
      </c>
      <c r="E19" s="23"/>
      <c r="F19" s="20"/>
      <c r="G19" s="20"/>
      <c r="H19" s="20"/>
      <c r="I19" s="20"/>
      <c r="J19" s="20"/>
      <c r="K19" s="20"/>
      <c r="L19" s="37"/>
    </row>
    <row r="20" spans="1:12" s="5" customFormat="1" ht="25.5" customHeight="1">
      <c r="A20" s="25" t="s">
        <v>88</v>
      </c>
      <c r="B20" s="31" t="s">
        <v>89</v>
      </c>
      <c r="C20" s="16">
        <f t="shared" si="0"/>
        <v>120000</v>
      </c>
      <c r="D20" s="16">
        <f t="shared" si="1"/>
        <v>120000</v>
      </c>
      <c r="E20" s="16">
        <f t="shared" si="2"/>
        <v>0</v>
      </c>
      <c r="F20" s="20"/>
      <c r="G20" s="20"/>
      <c r="H20" s="20"/>
      <c r="I20" s="20"/>
      <c r="J20" s="20"/>
      <c r="K20" s="20"/>
      <c r="L20" s="37"/>
    </row>
    <row r="21" spans="1:12" s="5" customFormat="1" ht="25.5" customHeight="1">
      <c r="A21" s="25" t="s">
        <v>90</v>
      </c>
      <c r="B21" s="31" t="s">
        <v>91</v>
      </c>
      <c r="C21" s="16">
        <f t="shared" si="0"/>
        <v>120000</v>
      </c>
      <c r="D21" s="16">
        <f t="shared" si="1"/>
        <v>120000</v>
      </c>
      <c r="E21" s="16">
        <f t="shared" si="2"/>
        <v>0</v>
      </c>
      <c r="F21" s="20"/>
      <c r="G21" s="20"/>
      <c r="H21" s="20"/>
      <c r="I21" s="20"/>
      <c r="J21" s="20"/>
      <c r="K21" s="20"/>
      <c r="L21" s="37"/>
    </row>
    <row r="22" spans="1:12" s="5" customFormat="1" ht="25.5" customHeight="1">
      <c r="A22" s="21" t="s">
        <v>92</v>
      </c>
      <c r="B22" s="32" t="s">
        <v>91</v>
      </c>
      <c r="C22" s="23">
        <v>120000</v>
      </c>
      <c r="D22" s="23">
        <v>120000</v>
      </c>
      <c r="E22" s="23"/>
      <c r="F22" s="20"/>
      <c r="G22" s="20"/>
      <c r="H22" s="20"/>
      <c r="I22" s="20"/>
      <c r="J22" s="20"/>
      <c r="K22" s="20"/>
      <c r="L22" s="37"/>
    </row>
    <row r="23" spans="1:11" s="6" customFormat="1" ht="25.5" customHeight="1">
      <c r="A23" s="25" t="s">
        <v>93</v>
      </c>
      <c r="B23" s="31" t="s">
        <v>94</v>
      </c>
      <c r="C23" s="16">
        <f>C24+C31+C34</f>
        <v>6006512.24</v>
      </c>
      <c r="D23" s="16">
        <f>D24+D31+D34</f>
        <v>2508316.38</v>
      </c>
      <c r="E23" s="16">
        <f>E24+E31+E34</f>
        <v>3498195.86</v>
      </c>
      <c r="F23" s="33"/>
      <c r="G23" s="33"/>
      <c r="H23" s="33"/>
      <c r="I23" s="33"/>
      <c r="J23" s="33"/>
      <c r="K23" s="33"/>
    </row>
    <row r="24" spans="1:11" s="6" customFormat="1" ht="25.5" customHeight="1">
      <c r="A24" s="25">
        <v>21301</v>
      </c>
      <c r="B24" s="31" t="s">
        <v>95</v>
      </c>
      <c r="C24" s="16">
        <f>SUM(C25:C30)</f>
        <v>3214811.2399999998</v>
      </c>
      <c r="D24" s="16">
        <f>SUM(D25:D30)</f>
        <v>678316.38</v>
      </c>
      <c r="E24" s="16">
        <f>SUM(E25:E30)</f>
        <v>2536494.86</v>
      </c>
      <c r="F24" s="33"/>
      <c r="G24" s="33"/>
      <c r="H24" s="33"/>
      <c r="I24" s="33"/>
      <c r="J24" s="33"/>
      <c r="K24" s="33"/>
    </row>
    <row r="25" spans="1:11" s="6" customFormat="1" ht="25.5" customHeight="1">
      <c r="A25" s="21" t="s">
        <v>96</v>
      </c>
      <c r="B25" s="32" t="s">
        <v>97</v>
      </c>
      <c r="C25" s="23">
        <v>678316.38</v>
      </c>
      <c r="D25" s="23">
        <v>678316.38</v>
      </c>
      <c r="E25" s="23">
        <v>0</v>
      </c>
      <c r="F25" s="33"/>
      <c r="G25" s="33"/>
      <c r="H25" s="33"/>
      <c r="I25" s="33"/>
      <c r="J25" s="33"/>
      <c r="K25" s="33"/>
    </row>
    <row r="26" spans="1:11" s="6" customFormat="1" ht="25.5" customHeight="1">
      <c r="A26" s="21" t="s">
        <v>98</v>
      </c>
      <c r="B26" s="32" t="s">
        <v>99</v>
      </c>
      <c r="C26" s="23">
        <v>2416494.86</v>
      </c>
      <c r="D26" s="34"/>
      <c r="E26" s="23">
        <v>2416494.86</v>
      </c>
      <c r="F26" s="33"/>
      <c r="G26" s="33"/>
      <c r="H26" s="33"/>
      <c r="I26" s="33"/>
      <c r="J26" s="33"/>
      <c r="K26" s="33"/>
    </row>
    <row r="27" spans="1:11" ht="25.5" customHeight="1">
      <c r="A27" s="21" t="s">
        <v>100</v>
      </c>
      <c r="B27" s="32" t="s">
        <v>101</v>
      </c>
      <c r="C27" s="23">
        <v>10000</v>
      </c>
      <c r="D27" s="13"/>
      <c r="E27" s="23">
        <v>10000</v>
      </c>
      <c r="F27" s="35"/>
      <c r="G27" s="35"/>
      <c r="H27" s="35"/>
      <c r="I27" s="35"/>
      <c r="J27" s="35"/>
      <c r="K27" s="35"/>
    </row>
    <row r="28" spans="1:11" ht="25.5" customHeight="1">
      <c r="A28" s="21" t="s">
        <v>102</v>
      </c>
      <c r="B28" s="32" t="s">
        <v>103</v>
      </c>
      <c r="C28" s="23">
        <v>70000</v>
      </c>
      <c r="D28" s="13"/>
      <c r="E28" s="23">
        <v>70000</v>
      </c>
      <c r="F28" s="35"/>
      <c r="G28" s="35"/>
      <c r="H28" s="35"/>
      <c r="I28" s="35"/>
      <c r="J28" s="35"/>
      <c r="K28" s="35"/>
    </row>
    <row r="29" spans="1:11" ht="25.5" customHeight="1">
      <c r="A29" s="21" t="s">
        <v>104</v>
      </c>
      <c r="B29" s="32" t="s">
        <v>105</v>
      </c>
      <c r="C29" s="23">
        <v>20000</v>
      </c>
      <c r="D29" s="13"/>
      <c r="E29" s="23">
        <v>20000</v>
      </c>
      <c r="F29" s="35"/>
      <c r="G29" s="35"/>
      <c r="H29" s="35"/>
      <c r="I29" s="35"/>
      <c r="J29" s="35"/>
      <c r="K29" s="35"/>
    </row>
    <row r="30" spans="1:11" ht="25.5" customHeight="1">
      <c r="A30" s="21" t="s">
        <v>106</v>
      </c>
      <c r="B30" s="32" t="s">
        <v>107</v>
      </c>
      <c r="C30" s="23">
        <v>20000</v>
      </c>
      <c r="D30" s="13"/>
      <c r="E30" s="23">
        <v>20000</v>
      </c>
      <c r="F30" s="35"/>
      <c r="G30" s="35"/>
      <c r="H30" s="35"/>
      <c r="I30" s="35"/>
      <c r="J30" s="35"/>
      <c r="K30" s="35"/>
    </row>
    <row r="31" spans="1:11" ht="25.5" customHeight="1">
      <c r="A31" s="25">
        <v>21303</v>
      </c>
      <c r="B31" s="31" t="s">
        <v>108</v>
      </c>
      <c r="C31" s="16">
        <f>C32+C33</f>
        <v>1041701</v>
      </c>
      <c r="D31" s="16">
        <f>D32+D33</f>
        <v>80000</v>
      </c>
      <c r="E31" s="16">
        <f>E32+E33</f>
        <v>961701</v>
      </c>
      <c r="F31" s="35"/>
      <c r="G31" s="35"/>
      <c r="H31" s="35"/>
      <c r="I31" s="35"/>
      <c r="J31" s="35"/>
      <c r="K31" s="35"/>
    </row>
    <row r="32" spans="1:11" ht="25.5" customHeight="1">
      <c r="A32" s="21" t="s">
        <v>109</v>
      </c>
      <c r="B32" s="32" t="s">
        <v>110</v>
      </c>
      <c r="C32" s="23">
        <v>961701</v>
      </c>
      <c r="D32" s="13"/>
      <c r="E32" s="23">
        <v>961701</v>
      </c>
      <c r="F32" s="35"/>
      <c r="G32" s="35"/>
      <c r="H32" s="35"/>
      <c r="I32" s="35"/>
      <c r="J32" s="35"/>
      <c r="K32" s="35"/>
    </row>
    <row r="33" spans="1:11" ht="25.5" customHeight="1">
      <c r="A33" s="21" t="s">
        <v>111</v>
      </c>
      <c r="B33" s="32" t="s">
        <v>112</v>
      </c>
      <c r="C33" s="23">
        <v>80000</v>
      </c>
      <c r="D33" s="23">
        <v>80000</v>
      </c>
      <c r="E33" s="23"/>
      <c r="F33" s="35"/>
      <c r="G33" s="35"/>
      <c r="H33" s="35"/>
      <c r="I33" s="35"/>
      <c r="J33" s="35"/>
      <c r="K33" s="35"/>
    </row>
    <row r="34" spans="1:11" ht="25.5" customHeight="1">
      <c r="A34" s="25">
        <v>21305</v>
      </c>
      <c r="B34" s="31" t="s">
        <v>113</v>
      </c>
      <c r="C34" s="16">
        <f>C35</f>
        <v>1750000</v>
      </c>
      <c r="D34" s="16">
        <f>D35</f>
        <v>1750000</v>
      </c>
      <c r="E34" s="16">
        <f>E35</f>
        <v>0</v>
      </c>
      <c r="F34" s="35"/>
      <c r="G34" s="35"/>
      <c r="H34" s="35"/>
      <c r="I34" s="35"/>
      <c r="J34" s="35"/>
      <c r="K34" s="35"/>
    </row>
    <row r="35" spans="1:11" ht="25.5" customHeight="1">
      <c r="A35" s="21" t="s">
        <v>114</v>
      </c>
      <c r="B35" s="32" t="s">
        <v>115</v>
      </c>
      <c r="C35" s="23">
        <v>1750000</v>
      </c>
      <c r="D35" s="23">
        <v>1750000</v>
      </c>
      <c r="E35" s="23"/>
      <c r="F35" s="35"/>
      <c r="G35" s="35"/>
      <c r="H35" s="35"/>
      <c r="I35" s="35"/>
      <c r="J35" s="35"/>
      <c r="K35" s="35"/>
    </row>
    <row r="36" spans="1:11" ht="25.5" customHeight="1">
      <c r="A36" s="25">
        <v>221</v>
      </c>
      <c r="B36" s="31" t="s">
        <v>116</v>
      </c>
      <c r="C36" s="16">
        <f>C37</f>
        <v>587869.03</v>
      </c>
      <c r="D36" s="16">
        <f>D37</f>
        <v>72223.2</v>
      </c>
      <c r="E36" s="16">
        <f>E37</f>
        <v>515645.83</v>
      </c>
      <c r="F36" s="35"/>
      <c r="G36" s="35"/>
      <c r="H36" s="35"/>
      <c r="I36" s="35"/>
      <c r="J36" s="35"/>
      <c r="K36" s="35"/>
    </row>
    <row r="37" spans="1:11" ht="25.5" customHeight="1">
      <c r="A37" s="25" t="s">
        <v>117</v>
      </c>
      <c r="B37" s="31" t="s">
        <v>118</v>
      </c>
      <c r="C37" s="16">
        <f>SUM(C38:C39)</f>
        <v>587869.03</v>
      </c>
      <c r="D37" s="16">
        <f>SUM(D38:D39)</f>
        <v>72223.2</v>
      </c>
      <c r="E37" s="16">
        <f>SUM(E38:E39)</f>
        <v>515645.83</v>
      </c>
      <c r="F37" s="35"/>
      <c r="G37" s="35"/>
      <c r="H37" s="35"/>
      <c r="I37" s="35"/>
      <c r="J37" s="35"/>
      <c r="K37" s="35"/>
    </row>
    <row r="38" spans="1:11" ht="25.5" customHeight="1">
      <c r="A38" s="21" t="s">
        <v>119</v>
      </c>
      <c r="B38" s="32" t="s">
        <v>120</v>
      </c>
      <c r="C38" s="23">
        <v>362977.03</v>
      </c>
      <c r="D38" s="23">
        <v>52963.2</v>
      </c>
      <c r="E38" s="23">
        <v>310013.83</v>
      </c>
      <c r="F38" s="35"/>
      <c r="G38" s="35"/>
      <c r="H38" s="35"/>
      <c r="I38" s="35"/>
      <c r="J38" s="35"/>
      <c r="K38" s="35"/>
    </row>
    <row r="39" spans="1:11" ht="25.5" customHeight="1">
      <c r="A39" s="21" t="s">
        <v>121</v>
      </c>
      <c r="B39" s="32" t="s">
        <v>122</v>
      </c>
      <c r="C39" s="23">
        <v>224892</v>
      </c>
      <c r="D39" s="23">
        <v>19260</v>
      </c>
      <c r="E39" s="23">
        <v>205632</v>
      </c>
      <c r="F39" s="35"/>
      <c r="G39" s="35"/>
      <c r="H39" s="35"/>
      <c r="I39" s="35"/>
      <c r="J39" s="35"/>
      <c r="K39" s="35"/>
    </row>
  </sheetData>
  <sheetProtection/>
  <mergeCells count="13">
    <mergeCell ref="A1:K1"/>
    <mergeCell ref="A2:D2"/>
    <mergeCell ref="A3:B3"/>
    <mergeCell ref="A6:B6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55" right="0.55" top="0.98" bottom="0.79" header="0.51" footer="0.31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大武口区石炭井办事处</dc:creator>
  <cp:keywords/>
  <dc:description/>
  <cp:lastModifiedBy>Administrator</cp:lastModifiedBy>
  <dcterms:created xsi:type="dcterms:W3CDTF">2019-01-07T02:49:44Z</dcterms:created>
  <dcterms:modified xsi:type="dcterms:W3CDTF">2021-06-25T02:13:59Z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